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D:\NOWA_STRONA_WWW\STUDENCI\DYPLOMANCI\TEMATY_PRAC_DYPLOMOWYCH\"/>
    </mc:Choice>
  </mc:AlternateContent>
  <xr:revisionPtr revIDLastSave="0" documentId="8_{C1E39A72-F656-485B-B52F-288CA190266B}" xr6:coauthVersionLast="36" xr6:coauthVersionMax="36" xr10:uidLastSave="{00000000-0000-0000-0000-000000000000}"/>
  <workbookProtection workbookPassword="995A" lockStructure="1"/>
  <bookViews>
    <workbookView xWindow="0" yWindow="0" windowWidth="21570" windowHeight="9330" tabRatio="591" xr2:uid="{00000000-000D-0000-FFFF-FFFF00000000}"/>
  </bookViews>
  <sheets>
    <sheet name="Tematy" sheetId="1" r:id="rId1"/>
    <sheet name="Prowadzacy" sheetId="2" state="hidden" r:id="rId2"/>
    <sheet name="studia" sheetId="3" state="hidden" r:id="rId3"/>
    <sheet name="Arkusz1" sheetId="4" r:id="rId4"/>
  </sheets>
  <definedNames>
    <definedName name="_xlnm._FilterDatabase" localSheetId="1" hidden="1">Prowadzacy!$A$1:$L$106</definedName>
    <definedName name="_xlnm._FilterDatabase" localSheetId="0" hidden="1">Tematy!$A$2:$AK$46</definedName>
    <definedName name="forma">studia!$A$17:$A$18</definedName>
    <definedName name="kierunki">studia!$F$1:$F$12</definedName>
    <definedName name="Pracownicy">Prowadzacy!$F$2:$F$105</definedName>
    <definedName name="robert" localSheetId="2">studia!$F$1:$F$12</definedName>
    <definedName name="taknie">studia!$B$17:$B$18</definedName>
  </definedNames>
  <calcPr calcId="191029"/>
</workbook>
</file>

<file path=xl/calcChain.xml><?xml version="1.0" encoding="utf-8"?>
<calcChain xmlns="http://schemas.openxmlformats.org/spreadsheetml/2006/main">
  <c r="I91" i="2" l="1"/>
  <c r="L91" i="2"/>
  <c r="F91" i="2" s="1"/>
  <c r="M91" i="2"/>
  <c r="G91" i="2"/>
  <c r="M85" i="2"/>
  <c r="I85" i="2"/>
  <c r="L85" i="2"/>
  <c r="F85" i="2" s="1"/>
  <c r="G85" i="2"/>
  <c r="M32" i="2" l="1"/>
  <c r="L32" i="2"/>
  <c r="F32" i="2" s="1"/>
  <c r="I32" i="2"/>
  <c r="G32" i="2"/>
  <c r="M21" i="2" l="1"/>
  <c r="L21" i="2"/>
  <c r="F21" i="2" s="1"/>
  <c r="I21" i="2"/>
  <c r="G21" i="2"/>
  <c r="M50" i="2"/>
  <c r="L50" i="2"/>
  <c r="F50" i="2" s="1"/>
  <c r="I50" i="2"/>
  <c r="G50" i="2"/>
  <c r="M71" i="2" l="1"/>
  <c r="L71" i="2"/>
  <c r="F71" i="2" s="1"/>
  <c r="I71" i="2"/>
  <c r="G71" i="2"/>
  <c r="M60" i="2" l="1"/>
  <c r="L60" i="2"/>
  <c r="F60" i="2" s="1"/>
  <c r="I60" i="2"/>
  <c r="G60" i="2"/>
  <c r="M99" i="2"/>
  <c r="L99" i="2"/>
  <c r="F99" i="2" s="1"/>
  <c r="I99" i="2"/>
  <c r="G99" i="2"/>
  <c r="M82" i="2"/>
  <c r="L82" i="2"/>
  <c r="F82" i="2" s="1"/>
  <c r="I82" i="2"/>
  <c r="G82" i="2"/>
  <c r="M58" i="2"/>
  <c r="L58" i="2"/>
  <c r="F58" i="2" s="1"/>
  <c r="I58" i="2"/>
  <c r="G58" i="2"/>
  <c r="I105" i="2"/>
  <c r="I104" i="2"/>
  <c r="I103" i="2"/>
  <c r="I102" i="2"/>
  <c r="I101" i="2"/>
  <c r="I100" i="2"/>
  <c r="I98" i="2"/>
  <c r="I97" i="2"/>
  <c r="I96" i="2"/>
  <c r="I95" i="2"/>
  <c r="I94" i="2"/>
  <c r="I93" i="2"/>
  <c r="I92" i="2"/>
  <c r="I90" i="2"/>
  <c r="I89" i="2"/>
  <c r="I88" i="2"/>
  <c r="I87" i="2"/>
  <c r="I86" i="2"/>
  <c r="I84" i="2"/>
  <c r="I83" i="2"/>
  <c r="I81" i="2"/>
  <c r="I80" i="2"/>
  <c r="I79" i="2"/>
  <c r="I78" i="2"/>
  <c r="I77" i="2"/>
  <c r="I76" i="2"/>
  <c r="I75" i="2"/>
  <c r="I74" i="2"/>
  <c r="I73" i="2"/>
  <c r="I72" i="2"/>
  <c r="I70" i="2"/>
  <c r="I69" i="2"/>
  <c r="I68" i="2"/>
  <c r="I67" i="2"/>
  <c r="I66" i="2"/>
  <c r="I65" i="2"/>
  <c r="I64" i="2"/>
  <c r="I63" i="2"/>
  <c r="I62" i="2"/>
  <c r="I61" i="2"/>
  <c r="I59" i="2"/>
  <c r="I57" i="2"/>
  <c r="I56" i="2"/>
  <c r="I55" i="2"/>
  <c r="I54" i="2"/>
  <c r="I53" i="2"/>
  <c r="I52" i="2"/>
  <c r="I51" i="2"/>
  <c r="I49" i="2"/>
  <c r="I48" i="2"/>
  <c r="I47" i="2"/>
  <c r="I46" i="2"/>
  <c r="I45" i="2"/>
  <c r="I44" i="2"/>
  <c r="I43" i="2"/>
  <c r="I42" i="2"/>
  <c r="I41" i="2"/>
  <c r="I40" i="2"/>
  <c r="I39" i="2"/>
  <c r="I38" i="2"/>
  <c r="I37" i="2"/>
  <c r="I36" i="2"/>
  <c r="I35" i="2"/>
  <c r="I34" i="2"/>
  <c r="I33" i="2"/>
  <c r="I31" i="2"/>
  <c r="I30" i="2"/>
  <c r="I29" i="2"/>
  <c r="I28" i="2"/>
  <c r="I27" i="2"/>
  <c r="I26" i="2"/>
  <c r="I25" i="2"/>
  <c r="I24" i="2"/>
  <c r="I23" i="2"/>
  <c r="I22" i="2"/>
  <c r="I20" i="2"/>
  <c r="I19" i="2"/>
  <c r="I18" i="2"/>
  <c r="I17" i="2"/>
  <c r="I16" i="2"/>
  <c r="I15" i="2"/>
  <c r="I14" i="2"/>
  <c r="I13" i="2"/>
  <c r="I12" i="2"/>
  <c r="I11" i="2"/>
  <c r="I10" i="2"/>
  <c r="I9" i="2"/>
  <c r="I8" i="2"/>
  <c r="I7" i="2"/>
  <c r="I6" i="2"/>
  <c r="I5" i="2"/>
  <c r="I4" i="2"/>
  <c r="I3" i="2"/>
  <c r="I2" i="2"/>
  <c r="G105" i="2"/>
  <c r="G104" i="2"/>
  <c r="G103" i="2"/>
  <c r="G102" i="2"/>
  <c r="G101" i="2"/>
  <c r="G100" i="2"/>
  <c r="G98" i="2"/>
  <c r="G97" i="2"/>
  <c r="G96" i="2"/>
  <c r="G95" i="2"/>
  <c r="G94" i="2"/>
  <c r="G93" i="2"/>
  <c r="G92" i="2"/>
  <c r="G90" i="2"/>
  <c r="G89" i="2"/>
  <c r="G88" i="2"/>
  <c r="G87" i="2"/>
  <c r="G86" i="2"/>
  <c r="G84" i="2"/>
  <c r="G83" i="2"/>
  <c r="G81" i="2"/>
  <c r="G80" i="2"/>
  <c r="G79" i="2"/>
  <c r="G78" i="2"/>
  <c r="G77" i="2"/>
  <c r="G76" i="2"/>
  <c r="G75" i="2"/>
  <c r="G74" i="2"/>
  <c r="G73" i="2"/>
  <c r="G72" i="2"/>
  <c r="G70" i="2"/>
  <c r="G69" i="2"/>
  <c r="G68" i="2"/>
  <c r="G67" i="2"/>
  <c r="G66" i="2"/>
  <c r="G65" i="2"/>
  <c r="G64" i="2"/>
  <c r="G63" i="2"/>
  <c r="G62" i="2"/>
  <c r="G61" i="2"/>
  <c r="G59" i="2"/>
  <c r="G57" i="2"/>
  <c r="G56" i="2"/>
  <c r="G55" i="2"/>
  <c r="G54" i="2"/>
  <c r="G53" i="2"/>
  <c r="G52" i="2"/>
  <c r="G51" i="2"/>
  <c r="G49" i="2"/>
  <c r="G48" i="2"/>
  <c r="G47" i="2"/>
  <c r="G46" i="2"/>
  <c r="G45" i="2"/>
  <c r="G44" i="2"/>
  <c r="G43" i="2"/>
  <c r="G42" i="2"/>
  <c r="G41" i="2"/>
  <c r="G40" i="2"/>
  <c r="G39" i="2"/>
  <c r="G38" i="2"/>
  <c r="G37" i="2"/>
  <c r="G36" i="2"/>
  <c r="G35" i="2"/>
  <c r="G34" i="2"/>
  <c r="G33" i="2"/>
  <c r="G31" i="2"/>
  <c r="G30" i="2"/>
  <c r="G29" i="2"/>
  <c r="G28" i="2"/>
  <c r="G27" i="2"/>
  <c r="G26" i="2"/>
  <c r="G25" i="2"/>
  <c r="G24" i="2"/>
  <c r="G23" i="2"/>
  <c r="G22" i="2"/>
  <c r="G20" i="2"/>
  <c r="G19" i="2"/>
  <c r="G18" i="2"/>
  <c r="G17" i="2"/>
  <c r="G16" i="2"/>
  <c r="G15" i="2"/>
  <c r="G14" i="2"/>
  <c r="G13" i="2"/>
  <c r="G12" i="2"/>
  <c r="G11" i="2"/>
  <c r="G10" i="2"/>
  <c r="G9" i="2"/>
  <c r="G8" i="2"/>
  <c r="G7" i="2"/>
  <c r="G6" i="2"/>
  <c r="G5" i="2"/>
  <c r="G4" i="2"/>
  <c r="G3" i="2"/>
  <c r="G2" i="2"/>
  <c r="L22" i="2"/>
  <c r="F22" i="2" s="1"/>
  <c r="M22" i="2"/>
  <c r="M12" i="2"/>
  <c r="L12" i="2"/>
  <c r="F12" i="2" s="1"/>
  <c r="M2" i="2"/>
  <c r="L2" i="2"/>
  <c r="F2" i="2" s="1"/>
  <c r="L51" i="2"/>
  <c r="F51" i="2" s="1"/>
  <c r="M51" i="2"/>
  <c r="M79" i="2" l="1"/>
  <c r="L79" i="2"/>
  <c r="F79" i="2" s="1"/>
  <c r="I12" i="3" l="1"/>
  <c r="I11" i="3"/>
  <c r="I10" i="3"/>
  <c r="I9" i="3"/>
  <c r="I8" i="3"/>
  <c r="I7" i="3"/>
  <c r="I6" i="3"/>
  <c r="I4" i="3"/>
  <c r="I3" i="3"/>
  <c r="I2" i="3"/>
  <c r="H3" i="3"/>
  <c r="G3" i="3"/>
  <c r="E3" i="3"/>
  <c r="F3" i="3" s="1"/>
  <c r="I1" i="3"/>
  <c r="H1" i="3"/>
  <c r="G1" i="3"/>
  <c r="E1" i="3"/>
  <c r="F1" i="3" s="1"/>
  <c r="B6" i="1" l="1"/>
  <c r="D1" i="3"/>
  <c r="D3" i="3"/>
  <c r="M103" i="2"/>
  <c r="L103" i="2" l="1"/>
  <c r="F103" i="2" s="1"/>
  <c r="G12" i="3"/>
  <c r="H12" i="3"/>
  <c r="E12" i="3"/>
  <c r="D12" i="3" s="1"/>
  <c r="M3" i="2"/>
  <c r="M4" i="2"/>
  <c r="M5" i="2"/>
  <c r="M6" i="2"/>
  <c r="M7" i="2"/>
  <c r="M8" i="2"/>
  <c r="M9" i="2"/>
  <c r="M10" i="2"/>
  <c r="M11" i="2"/>
  <c r="M13" i="2"/>
  <c r="M14" i="2"/>
  <c r="M15" i="2"/>
  <c r="M16" i="2"/>
  <c r="M17" i="2"/>
  <c r="M18" i="2"/>
  <c r="M19" i="2"/>
  <c r="M20" i="2"/>
  <c r="M23" i="2"/>
  <c r="M24" i="2"/>
  <c r="M25" i="2"/>
  <c r="M26" i="2"/>
  <c r="M27" i="2"/>
  <c r="M28" i="2"/>
  <c r="M29" i="2"/>
  <c r="M30" i="2"/>
  <c r="M31" i="2"/>
  <c r="M33" i="2"/>
  <c r="M34" i="2"/>
  <c r="M35" i="2"/>
  <c r="M36" i="2"/>
  <c r="M37" i="2"/>
  <c r="M38" i="2"/>
  <c r="M39" i="2"/>
  <c r="M40" i="2"/>
  <c r="M41" i="2"/>
  <c r="M42" i="2"/>
  <c r="M43" i="2"/>
  <c r="M44" i="2"/>
  <c r="M45" i="2"/>
  <c r="M46" i="2"/>
  <c r="M47" i="2"/>
  <c r="M48" i="2"/>
  <c r="M49" i="2"/>
  <c r="M52" i="2"/>
  <c r="M53" i="2"/>
  <c r="M54" i="2"/>
  <c r="M55" i="2"/>
  <c r="M56" i="2"/>
  <c r="M57" i="2"/>
  <c r="M59" i="2"/>
  <c r="M61" i="2"/>
  <c r="M62" i="2"/>
  <c r="M63" i="2"/>
  <c r="M64" i="2"/>
  <c r="M65" i="2"/>
  <c r="M66" i="2"/>
  <c r="M67" i="2"/>
  <c r="M68" i="2"/>
  <c r="M69" i="2"/>
  <c r="M70" i="2"/>
  <c r="M72" i="2"/>
  <c r="M73" i="2"/>
  <c r="M74" i="2"/>
  <c r="M75" i="2"/>
  <c r="M76" i="2"/>
  <c r="M77" i="2"/>
  <c r="M78" i="2"/>
  <c r="M80" i="2"/>
  <c r="M81" i="2"/>
  <c r="M83" i="2"/>
  <c r="M84" i="2"/>
  <c r="M86" i="2"/>
  <c r="M87" i="2"/>
  <c r="M88" i="2"/>
  <c r="M89" i="2"/>
  <c r="M90" i="2"/>
  <c r="M92" i="2"/>
  <c r="M93" i="2"/>
  <c r="M94" i="2"/>
  <c r="M95" i="2"/>
  <c r="M96" i="2"/>
  <c r="M97" i="2"/>
  <c r="M98" i="2"/>
  <c r="M100" i="2"/>
  <c r="M101" i="2"/>
  <c r="M102" i="2"/>
  <c r="M104" i="2"/>
  <c r="M105" i="2"/>
  <c r="E2" i="3"/>
  <c r="D2" i="3" s="1"/>
  <c r="E4" i="3"/>
  <c r="D4" i="3" s="1"/>
  <c r="E5" i="3"/>
  <c r="D5" i="3" s="1"/>
  <c r="E6" i="3"/>
  <c r="D6" i="3" s="1"/>
  <c r="E7" i="3"/>
  <c r="D7" i="3" s="1"/>
  <c r="E8" i="3"/>
  <c r="D8" i="3" s="1"/>
  <c r="E9" i="3"/>
  <c r="D9" i="3" s="1"/>
  <c r="E10" i="3"/>
  <c r="D10" i="3" s="1"/>
  <c r="E11" i="3"/>
  <c r="D11" i="3" s="1"/>
  <c r="F12" i="3" l="1"/>
  <c r="H2" i="3"/>
  <c r="H4" i="3"/>
  <c r="H5" i="3"/>
  <c r="H6" i="3"/>
  <c r="H7" i="3"/>
  <c r="H8" i="3"/>
  <c r="H9" i="3"/>
  <c r="H10" i="3"/>
  <c r="H11" i="3"/>
  <c r="G2" i="3"/>
  <c r="G4" i="3"/>
  <c r="G5" i="3"/>
  <c r="G6" i="3"/>
  <c r="G7" i="3"/>
  <c r="G8" i="3"/>
  <c r="G9" i="3"/>
  <c r="G10" i="3"/>
  <c r="G11" i="3"/>
  <c r="F2" i="3"/>
  <c r="F4" i="3"/>
  <c r="F5" i="3"/>
  <c r="F6" i="3"/>
  <c r="F7" i="3"/>
  <c r="F8" i="3"/>
  <c r="F9" i="3"/>
  <c r="F10" i="3"/>
  <c r="F11" i="3"/>
  <c r="L1" i="2"/>
  <c r="L3" i="2"/>
  <c r="L4" i="2"/>
  <c r="L5" i="2"/>
  <c r="L6" i="2"/>
  <c r="L7" i="2"/>
  <c r="L8" i="2"/>
  <c r="L9" i="2"/>
  <c r="L10" i="2"/>
  <c r="L11" i="2"/>
  <c r="L13" i="2"/>
  <c r="L14" i="2"/>
  <c r="L15" i="2"/>
  <c r="L16" i="2"/>
  <c r="L17" i="2"/>
  <c r="L18" i="2"/>
  <c r="L19" i="2"/>
  <c r="L20" i="2"/>
  <c r="L23" i="2"/>
  <c r="L24" i="2"/>
  <c r="L25" i="2"/>
  <c r="L26" i="2"/>
  <c r="L27" i="2"/>
  <c r="L28" i="2"/>
  <c r="L29" i="2"/>
  <c r="L30" i="2"/>
  <c r="L31" i="2"/>
  <c r="L33" i="2"/>
  <c r="L34" i="2"/>
  <c r="L35" i="2"/>
  <c r="L36" i="2"/>
  <c r="L37" i="2"/>
  <c r="L38" i="2"/>
  <c r="L39" i="2"/>
  <c r="L40" i="2"/>
  <c r="L41" i="2"/>
  <c r="L42" i="2"/>
  <c r="L43" i="2"/>
  <c r="L44" i="2"/>
  <c r="L45" i="2"/>
  <c r="L46" i="2"/>
  <c r="L47" i="2"/>
  <c r="L48" i="2"/>
  <c r="L49" i="2"/>
  <c r="L52" i="2"/>
  <c r="L53" i="2"/>
  <c r="L54" i="2"/>
  <c r="L55" i="2"/>
  <c r="L56" i="2"/>
  <c r="L57" i="2"/>
  <c r="L59" i="2"/>
  <c r="L61" i="2"/>
  <c r="L62" i="2"/>
  <c r="L63" i="2"/>
  <c r="L64" i="2"/>
  <c r="L65" i="2"/>
  <c r="L66" i="2"/>
  <c r="L67" i="2"/>
  <c r="L68" i="2"/>
  <c r="L69" i="2"/>
  <c r="L70" i="2"/>
  <c r="L72" i="2"/>
  <c r="L73" i="2"/>
  <c r="L74" i="2"/>
  <c r="L75" i="2"/>
  <c r="L76" i="2"/>
  <c r="L77" i="2"/>
  <c r="L78" i="2"/>
  <c r="L80" i="2"/>
  <c r="L81" i="2"/>
  <c r="L83" i="2"/>
  <c r="L84" i="2"/>
  <c r="L86" i="2"/>
  <c r="L87" i="2"/>
  <c r="L88" i="2"/>
  <c r="L89" i="2"/>
  <c r="L90" i="2"/>
  <c r="L92" i="2"/>
  <c r="L93" i="2"/>
  <c r="L94" i="2"/>
  <c r="L95" i="2"/>
  <c r="L96" i="2"/>
  <c r="L97" i="2"/>
  <c r="L98" i="2"/>
  <c r="L100" i="2"/>
  <c r="L101" i="2"/>
  <c r="L102" i="2"/>
  <c r="L104" i="2"/>
  <c r="L105" i="2"/>
  <c r="B46" i="1" l="1"/>
  <c r="D46" i="1"/>
  <c r="C46" i="1"/>
  <c r="D19" i="1"/>
  <c r="D32" i="1"/>
  <c r="D9" i="1"/>
  <c r="D24" i="1"/>
  <c r="D44" i="1"/>
  <c r="D21" i="1"/>
  <c r="D35" i="1"/>
  <c r="D41" i="1"/>
  <c r="D38" i="1"/>
  <c r="D7" i="1"/>
  <c r="D22" i="1"/>
  <c r="D36" i="1"/>
  <c r="D42" i="1"/>
  <c r="D13" i="1"/>
  <c r="D28" i="1"/>
  <c r="D10" i="1"/>
  <c r="D25" i="1"/>
  <c r="D45" i="1"/>
  <c r="D15" i="1"/>
  <c r="D8" i="1"/>
  <c r="D20" i="1"/>
  <c r="D34" i="1"/>
  <c r="D18" i="1"/>
  <c r="D31" i="1"/>
  <c r="D27" i="1"/>
  <c r="D16" i="1"/>
  <c r="C17" i="1"/>
  <c r="C14" i="1"/>
  <c r="C32" i="1"/>
  <c r="C43" i="1"/>
  <c r="D14" i="1"/>
  <c r="D40" i="1"/>
  <c r="D33" i="1"/>
  <c r="C9" i="1"/>
  <c r="C28" i="1"/>
  <c r="D23" i="1"/>
  <c r="C19" i="1"/>
  <c r="C39" i="1"/>
  <c r="C15" i="1"/>
  <c r="C33" i="1"/>
  <c r="C45" i="1"/>
  <c r="C21" i="1"/>
  <c r="D11" i="1"/>
  <c r="D29" i="1"/>
  <c r="D12" i="1"/>
  <c r="C13" i="1"/>
  <c r="C34" i="1"/>
  <c r="C44" i="1"/>
  <c r="C23" i="1"/>
  <c r="C30" i="1"/>
  <c r="D37" i="1"/>
  <c r="D17" i="1"/>
  <c r="D30" i="1"/>
  <c r="C24" i="1"/>
  <c r="C8" i="1"/>
  <c r="D43" i="1"/>
  <c r="C10" i="1"/>
  <c r="C11" i="1"/>
  <c r="C41" i="1"/>
  <c r="B18" i="1"/>
  <c r="B31" i="1"/>
  <c r="C22" i="1"/>
  <c r="B7" i="1"/>
  <c r="B22" i="1"/>
  <c r="B36" i="1"/>
  <c r="B42" i="1"/>
  <c r="C16" i="1"/>
  <c r="B33" i="1"/>
  <c r="B28" i="1"/>
  <c r="D6" i="1"/>
  <c r="B23" i="1"/>
  <c r="B43" i="1"/>
  <c r="C27" i="1"/>
  <c r="D39" i="1"/>
  <c r="C20" i="1"/>
  <c r="B21" i="1"/>
  <c r="C31" i="1"/>
  <c r="B19" i="1"/>
  <c r="B37" i="1"/>
  <c r="C35" i="1"/>
  <c r="C29" i="1"/>
  <c r="B10" i="1"/>
  <c r="C42" i="1"/>
  <c r="C36" i="1"/>
  <c r="B17" i="1"/>
  <c r="D26" i="1"/>
  <c r="C37" i="1"/>
  <c r="B25" i="1"/>
  <c r="B39" i="1"/>
  <c r="C38" i="1"/>
  <c r="B26" i="1"/>
  <c r="B27" i="1"/>
  <c r="C18" i="1"/>
  <c r="B13" i="1"/>
  <c r="B24" i="1"/>
  <c r="C25" i="1"/>
  <c r="B14" i="1"/>
  <c r="B35" i="1"/>
  <c r="B45" i="1"/>
  <c r="C12" i="1"/>
  <c r="B15" i="1"/>
  <c r="B32" i="1"/>
  <c r="B12" i="1"/>
  <c r="B34" i="1"/>
  <c r="C26" i="1"/>
  <c r="B16" i="1"/>
  <c r="B9" i="1"/>
  <c r="B44" i="1"/>
  <c r="C40" i="1"/>
  <c r="B30" i="1"/>
  <c r="C7" i="1"/>
  <c r="B29" i="1"/>
  <c r="B41" i="1"/>
  <c r="B11" i="1"/>
  <c r="B38" i="1"/>
  <c r="C6" i="1"/>
  <c r="B20" i="1"/>
  <c r="B8" i="1"/>
  <c r="B40" i="1"/>
  <c r="F80" i="2"/>
  <c r="F97" i="2"/>
  <c r="F86" i="2"/>
  <c r="F73" i="2"/>
  <c r="F63" i="2"/>
  <c r="F55" i="2"/>
  <c r="F39" i="2"/>
  <c r="F98" i="2"/>
  <c r="F90" i="2"/>
  <c r="F74" i="2"/>
  <c r="F67" i="2"/>
  <c r="F59" i="2"/>
  <c r="F52" i="2"/>
  <c r="F44" i="2"/>
  <c r="F35" i="2"/>
  <c r="F102" i="2"/>
  <c r="F100" i="2"/>
  <c r="F96" i="2"/>
  <c r="F92" i="2"/>
  <c r="F83" i="2"/>
  <c r="F78" i="2"/>
  <c r="F75" i="2"/>
  <c r="F70" i="2"/>
  <c r="F68" i="2"/>
  <c r="F65" i="2"/>
  <c r="F61" i="2"/>
  <c r="F57" i="2"/>
  <c r="F53" i="2"/>
  <c r="F49" i="2"/>
  <c r="F45" i="2"/>
  <c r="F41" i="2"/>
  <c r="F36" i="2"/>
  <c r="F31" i="2"/>
  <c r="F28" i="2"/>
  <c r="F24" i="2"/>
  <c r="F19" i="2"/>
  <c r="F15" i="2"/>
  <c r="F10" i="2"/>
  <c r="F6" i="2"/>
  <c r="F3" i="2"/>
  <c r="F104" i="2"/>
  <c r="F93" i="2"/>
  <c r="F76" i="2"/>
  <c r="F62" i="2"/>
  <c r="F54" i="2"/>
  <c r="F46" i="2"/>
  <c r="F42" i="2"/>
  <c r="F37" i="2"/>
  <c r="F33" i="2"/>
  <c r="F25" i="2"/>
  <c r="F20" i="2"/>
  <c r="F16" i="2"/>
  <c r="F11" i="2"/>
  <c r="F7" i="2"/>
  <c r="F4" i="2"/>
  <c r="F101" i="2"/>
  <c r="F84" i="2"/>
  <c r="F89" i="2"/>
  <c r="F66" i="2"/>
  <c r="F43" i="2"/>
  <c r="F38" i="2"/>
  <c r="F34" i="2"/>
  <c r="F29" i="2"/>
  <c r="F26" i="2"/>
  <c r="F17" i="2"/>
  <c r="F13" i="2"/>
  <c r="F8" i="2"/>
  <c r="F5" i="2"/>
  <c r="F88" i="2"/>
  <c r="F72" i="2"/>
  <c r="F105" i="2"/>
  <c r="F94" i="2"/>
  <c r="F81" i="2"/>
  <c r="F69" i="2"/>
  <c r="F47" i="2"/>
  <c r="F95" i="2"/>
  <c r="F87" i="2"/>
  <c r="F77" i="2"/>
  <c r="F64" i="2"/>
  <c r="F56" i="2"/>
  <c r="F48" i="2"/>
  <c r="F40" i="2"/>
  <c r="F30" i="2"/>
  <c r="F27" i="2"/>
  <c r="F23" i="2"/>
  <c r="F18" i="2"/>
  <c r="F14" i="2"/>
  <c r="F9" i="2"/>
  <c r="P37" i="1" l="1"/>
  <c r="M37" i="1"/>
  <c r="L37" i="1"/>
  <c r="K37" i="1"/>
  <c r="O37" i="1"/>
  <c r="N37" i="1"/>
  <c r="U44" i="1"/>
  <c r="U25" i="1"/>
  <c r="U40" i="1"/>
  <c r="U10" i="1"/>
  <c r="U30" i="1"/>
  <c r="U18" i="1"/>
  <c r="U32" i="1"/>
  <c r="U24" i="1"/>
  <c r="U6" i="1"/>
  <c r="U9" i="1"/>
  <c r="U31" i="1"/>
  <c r="U22" i="1"/>
  <c r="U42" i="1"/>
  <c r="U14" i="1"/>
  <c r="U36" i="1"/>
  <c r="U46" i="1"/>
  <c r="U27" i="1"/>
  <c r="U21" i="1"/>
  <c r="U16" i="1"/>
  <c r="U13" i="1"/>
  <c r="U35" i="1"/>
  <c r="U17" i="1"/>
  <c r="U38" i="1"/>
  <c r="U8" i="1"/>
  <c r="U34" i="1"/>
  <c r="U29" i="1"/>
  <c r="U39" i="1"/>
  <c r="U23" i="1"/>
  <c r="U28" i="1"/>
  <c r="U45" i="1"/>
  <c r="U26" i="1"/>
  <c r="U11" i="1"/>
  <c r="U43" i="1"/>
  <c r="U33" i="1"/>
  <c r="U15" i="1"/>
  <c r="U41" i="1"/>
  <c r="U19" i="1"/>
  <c r="U20" i="1"/>
  <c r="U12" i="1"/>
  <c r="U7" i="1"/>
  <c r="L25" i="1"/>
  <c r="K25" i="1"/>
  <c r="K27" i="1"/>
  <c r="L27" i="1"/>
  <c r="N31" i="1"/>
  <c r="P18" i="1"/>
  <c r="P30" i="1"/>
  <c r="L39" i="1"/>
  <c r="P12" i="1"/>
  <c r="L46" i="1"/>
  <c r="N9" i="1"/>
  <c r="P10" i="1"/>
  <c r="L19" i="1"/>
  <c r="N33" i="1"/>
  <c r="P34" i="1"/>
  <c r="L36" i="1"/>
  <c r="N28" i="1"/>
  <c r="P29" i="1"/>
  <c r="L14" i="1"/>
  <c r="N6" i="1"/>
  <c r="P40" i="1"/>
  <c r="L20" i="1"/>
  <c r="N15" i="1"/>
  <c r="P8" i="1"/>
  <c r="L42" i="1"/>
  <c r="N24" i="1"/>
  <c r="P25" i="1"/>
  <c r="L26" i="1"/>
  <c r="N45" i="1"/>
  <c r="P43" i="1"/>
  <c r="L22" i="1"/>
  <c r="N32" i="1"/>
  <c r="P44" i="1"/>
  <c r="M27" i="1"/>
  <c r="O31" i="1"/>
  <c r="K41" i="1"/>
  <c r="M39" i="1"/>
  <c r="K17" i="1"/>
  <c r="M46" i="1"/>
  <c r="O9" i="1"/>
  <c r="K11" i="1"/>
  <c r="M19" i="1"/>
  <c r="O33" i="1"/>
  <c r="K35" i="1"/>
  <c r="M36" i="1"/>
  <c r="O28" i="1"/>
  <c r="K13" i="1"/>
  <c r="M14" i="1"/>
  <c r="O6" i="1"/>
  <c r="K7" i="1"/>
  <c r="M20" i="1"/>
  <c r="O15" i="1"/>
  <c r="K16" i="1"/>
  <c r="M42" i="1"/>
  <c r="O24" i="1"/>
  <c r="K38" i="1"/>
  <c r="M26" i="1"/>
  <c r="O45" i="1"/>
  <c r="K21" i="1"/>
  <c r="M22" i="1"/>
  <c r="O32" i="1"/>
  <c r="K23" i="1"/>
  <c r="N27" i="1"/>
  <c r="P31" i="1"/>
  <c r="L41" i="1"/>
  <c r="N39" i="1"/>
  <c r="L17" i="1"/>
  <c r="N46" i="1"/>
  <c r="P9" i="1"/>
  <c r="L11" i="1"/>
  <c r="N19" i="1"/>
  <c r="P33" i="1"/>
  <c r="L35" i="1"/>
  <c r="N36" i="1"/>
  <c r="P28" i="1"/>
  <c r="L13" i="1"/>
  <c r="N14" i="1"/>
  <c r="P6" i="1"/>
  <c r="L7" i="1"/>
  <c r="N20" i="1"/>
  <c r="P15" i="1"/>
  <c r="L16" i="1"/>
  <c r="N42" i="1"/>
  <c r="P24" i="1"/>
  <c r="L38" i="1"/>
  <c r="N26" i="1"/>
  <c r="P45" i="1"/>
  <c r="L21" i="1"/>
  <c r="N22" i="1"/>
  <c r="P32" i="1"/>
  <c r="L23" i="1"/>
  <c r="O27" i="1"/>
  <c r="K18" i="1"/>
  <c r="M41" i="1"/>
  <c r="K30" i="1"/>
  <c r="O39" i="1"/>
  <c r="K12" i="1"/>
  <c r="M17" i="1"/>
  <c r="O46" i="1"/>
  <c r="K10" i="1"/>
  <c r="M11" i="1"/>
  <c r="O19" i="1"/>
  <c r="K34" i="1"/>
  <c r="M35" i="1"/>
  <c r="O36" i="1"/>
  <c r="K29" i="1"/>
  <c r="M13" i="1"/>
  <c r="O14" i="1"/>
  <c r="K40" i="1"/>
  <c r="M7" i="1"/>
  <c r="O20" i="1"/>
  <c r="K8" i="1"/>
  <c r="M16" i="1"/>
  <c r="O42" i="1"/>
  <c r="M38" i="1"/>
  <c r="O26" i="1"/>
  <c r="K43" i="1"/>
  <c r="M21" i="1"/>
  <c r="O22" i="1"/>
  <c r="K44" i="1"/>
  <c r="M23" i="1"/>
  <c r="P27" i="1"/>
  <c r="K31" i="1"/>
  <c r="O41" i="1"/>
  <c r="M12" i="1"/>
  <c r="K9" i="1"/>
  <c r="O11" i="1"/>
  <c r="M34" i="1"/>
  <c r="M29" i="1"/>
  <c r="K6" i="1"/>
  <c r="O7" i="1"/>
  <c r="M8" i="1"/>
  <c r="K24" i="1"/>
  <c r="O38" i="1"/>
  <c r="M43" i="1"/>
  <c r="K32" i="1"/>
  <c r="O23" i="1"/>
  <c r="L31" i="1"/>
  <c r="P41" i="1"/>
  <c r="N12" i="1"/>
  <c r="L9" i="1"/>
  <c r="P11" i="1"/>
  <c r="N34" i="1"/>
  <c r="N29" i="1"/>
  <c r="L6" i="1"/>
  <c r="P7" i="1"/>
  <c r="N8" i="1"/>
  <c r="L24" i="1"/>
  <c r="P38" i="1"/>
  <c r="N43" i="1"/>
  <c r="L32" i="1"/>
  <c r="P23" i="1"/>
  <c r="M31" i="1"/>
  <c r="K39" i="1"/>
  <c r="O12" i="1"/>
  <c r="M9" i="1"/>
  <c r="K19" i="1"/>
  <c r="O34" i="1"/>
  <c r="O29" i="1"/>
  <c r="M6" i="1"/>
  <c r="K20" i="1"/>
  <c r="O8" i="1"/>
  <c r="M24" i="1"/>
  <c r="K26" i="1"/>
  <c r="O43" i="1"/>
  <c r="M32" i="1"/>
  <c r="N18" i="1"/>
  <c r="N30" i="1"/>
  <c r="P17" i="1"/>
  <c r="N10" i="1"/>
  <c r="L33" i="1"/>
  <c r="P35" i="1"/>
  <c r="L28" i="1"/>
  <c r="P13" i="1"/>
  <c r="N40" i="1"/>
  <c r="L15" i="1"/>
  <c r="P16" i="1"/>
  <c r="N25" i="1"/>
  <c r="L45" i="1"/>
  <c r="P21" i="1"/>
  <c r="N44" i="1"/>
  <c r="L18" i="1"/>
  <c r="P39" i="1"/>
  <c r="L10" i="1"/>
  <c r="N35" i="1"/>
  <c r="L40" i="1"/>
  <c r="N16" i="1"/>
  <c r="P26" i="1"/>
  <c r="L44" i="1"/>
  <c r="M18" i="1"/>
  <c r="M10" i="1"/>
  <c r="O35" i="1"/>
  <c r="K28" i="1"/>
  <c r="M40" i="1"/>
  <c r="O16" i="1"/>
  <c r="K45" i="1"/>
  <c r="M44" i="1"/>
  <c r="O18" i="1"/>
  <c r="O10" i="1"/>
  <c r="K36" i="1"/>
  <c r="M28" i="1"/>
  <c r="O40" i="1"/>
  <c r="K42" i="1"/>
  <c r="M45" i="1"/>
  <c r="O44" i="1"/>
  <c r="M30" i="1"/>
  <c r="O17" i="1"/>
  <c r="K33" i="1"/>
  <c r="O13" i="1"/>
  <c r="K15" i="1"/>
  <c r="M25" i="1"/>
  <c r="O21" i="1"/>
  <c r="N41" i="1"/>
  <c r="L12" i="1"/>
  <c r="P36" i="1"/>
  <c r="N7" i="1"/>
  <c r="L43" i="1"/>
  <c r="N17" i="1"/>
  <c r="P20" i="1"/>
  <c r="N21" i="1"/>
  <c r="K46" i="1"/>
  <c r="M15" i="1"/>
  <c r="K22" i="1"/>
  <c r="L30" i="1"/>
  <c r="P19" i="1"/>
  <c r="N13" i="1"/>
  <c r="P22" i="1"/>
  <c r="L29" i="1"/>
  <c r="N23" i="1"/>
  <c r="O30" i="1"/>
  <c r="K14" i="1"/>
  <c r="N11" i="1"/>
  <c r="P42" i="1"/>
  <c r="R27" i="1"/>
  <c r="T18" i="1"/>
  <c r="T30" i="1"/>
  <c r="R46" i="1"/>
  <c r="T10" i="1"/>
  <c r="S33" i="1"/>
  <c r="R36" i="1"/>
  <c r="S28" i="1"/>
  <c r="R14" i="1"/>
  <c r="P46" i="1"/>
  <c r="M33" i="1"/>
  <c r="L8" i="1"/>
  <c r="L34" i="1"/>
  <c r="S31" i="1"/>
  <c r="S30" i="1"/>
  <c r="T46" i="1"/>
  <c r="T11" i="1"/>
  <c r="T34" i="1"/>
  <c r="T13" i="1"/>
  <c r="T40" i="1"/>
  <c r="S15" i="1"/>
  <c r="R42" i="1"/>
  <c r="T25" i="1"/>
  <c r="S45" i="1"/>
  <c r="R22" i="1"/>
  <c r="T44" i="1"/>
  <c r="P14" i="1"/>
  <c r="T31" i="1"/>
  <c r="R12" i="1"/>
  <c r="R9" i="1"/>
  <c r="R19" i="1"/>
  <c r="R35" i="1"/>
  <c r="R28" i="1"/>
  <c r="S14" i="1"/>
  <c r="R7" i="1"/>
  <c r="T15" i="1"/>
  <c r="S42" i="1"/>
  <c r="R38" i="1"/>
  <c r="T45" i="1"/>
  <c r="S22" i="1"/>
  <c r="R23" i="1"/>
  <c r="O25" i="1"/>
  <c r="R18" i="1"/>
  <c r="S12" i="1"/>
  <c r="S9" i="1"/>
  <c r="S19" i="1"/>
  <c r="S35" i="1"/>
  <c r="T28" i="1"/>
  <c r="T14" i="1"/>
  <c r="S7" i="1"/>
  <c r="R8" i="1"/>
  <c r="T42" i="1"/>
  <c r="S38" i="1"/>
  <c r="R43" i="1"/>
  <c r="T22" i="1"/>
  <c r="S23" i="1"/>
  <c r="S27" i="1"/>
  <c r="S41" i="1"/>
  <c r="S39" i="1"/>
  <c r="S17" i="1"/>
  <c r="S10" i="1"/>
  <c r="T33" i="1"/>
  <c r="T36" i="1"/>
  <c r="T29" i="1"/>
  <c r="T6" i="1"/>
  <c r="S20" i="1"/>
  <c r="R16" i="1"/>
  <c r="T24" i="1"/>
  <c r="S26" i="1"/>
  <c r="R21" i="1"/>
  <c r="T32" i="1"/>
  <c r="N38" i="1"/>
  <c r="S18" i="1"/>
  <c r="T12" i="1"/>
  <c r="T19" i="1"/>
  <c r="R6" i="1"/>
  <c r="S8" i="1"/>
  <c r="T38" i="1"/>
  <c r="R32" i="1"/>
  <c r="R41" i="1"/>
  <c r="R17" i="1"/>
  <c r="R33" i="1"/>
  <c r="S6" i="1"/>
  <c r="T8" i="1"/>
  <c r="R26" i="1"/>
  <c r="S32" i="1"/>
  <c r="T41" i="1"/>
  <c r="T17" i="1"/>
  <c r="R34" i="1"/>
  <c r="R40" i="1"/>
  <c r="S16" i="1"/>
  <c r="T26" i="1"/>
  <c r="R44" i="1"/>
  <c r="R39" i="1"/>
  <c r="R10" i="1"/>
  <c r="S36" i="1"/>
  <c r="S29" i="1"/>
  <c r="R20" i="1"/>
  <c r="S24" i="1"/>
  <c r="T43" i="1"/>
  <c r="S46" i="1"/>
  <c r="T16" i="1"/>
  <c r="S44" i="1"/>
  <c r="S13" i="1"/>
  <c r="S40" i="1"/>
  <c r="T9" i="1"/>
  <c r="R29" i="1"/>
  <c r="R24" i="1"/>
  <c r="T23" i="1"/>
  <c r="S11" i="1"/>
  <c r="S34" i="1"/>
  <c r="R31" i="1"/>
  <c r="R11" i="1"/>
  <c r="R13" i="1"/>
  <c r="R25" i="1"/>
  <c r="S25" i="1"/>
  <c r="R30" i="1"/>
  <c r="R45" i="1"/>
  <c r="T21" i="1"/>
  <c r="T35" i="1"/>
  <c r="T7" i="1"/>
  <c r="S43" i="1"/>
  <c r="T27" i="1"/>
  <c r="T39" i="1"/>
  <c r="T20" i="1"/>
  <c r="S21" i="1"/>
  <c r="R15" i="1"/>
</calcChain>
</file>

<file path=xl/sharedStrings.xml><?xml version="1.0" encoding="utf-8"?>
<sst xmlns="http://schemas.openxmlformats.org/spreadsheetml/2006/main" count="1199" uniqueCount="544">
  <si>
    <t>LP</t>
  </si>
  <si>
    <t>Imię 1</t>
  </si>
  <si>
    <t>Imię 2</t>
  </si>
  <si>
    <t xml:space="preserve">Nazwisko </t>
  </si>
  <si>
    <t>Imię Promotora 1</t>
  </si>
  <si>
    <t>Imię Promotora 2</t>
  </si>
  <si>
    <t>Nazwisko Promotora</t>
  </si>
  <si>
    <t>Imię Recenzenta 1</t>
  </si>
  <si>
    <t>Imię Recenzenta 2</t>
  </si>
  <si>
    <t>Nazwisko Recenzenta</t>
  </si>
  <si>
    <t>Katedra</t>
  </si>
  <si>
    <t>Data egzaminu</t>
  </si>
  <si>
    <t>Data urodzenia</t>
  </si>
  <si>
    <t>Imię ojca</t>
  </si>
  <si>
    <t>Nr dyplomu</t>
  </si>
  <si>
    <t>Data początkowa</t>
  </si>
  <si>
    <t>Data końcowa</t>
  </si>
  <si>
    <t>Zmiany urlopy</t>
  </si>
  <si>
    <t>Zmiany skreślenia</t>
  </si>
  <si>
    <t>Zmiany Przeniesienia</t>
  </si>
  <si>
    <t>Typ pracy</t>
  </si>
  <si>
    <t>Załączniki</t>
  </si>
  <si>
    <t>Uwagi</t>
  </si>
  <si>
    <t>a</t>
  </si>
  <si>
    <t>Tytuł / stopień</t>
  </si>
  <si>
    <t>Stanowisko</t>
  </si>
  <si>
    <t>Imię</t>
  </si>
  <si>
    <t>Nazwisko</t>
  </si>
  <si>
    <t>Jedn. macierzysta</t>
  </si>
  <si>
    <t>Mgr inż.</t>
  </si>
  <si>
    <t>Dr hab. inż.</t>
  </si>
  <si>
    <t>Antal</t>
  </si>
  <si>
    <t>Maciej</t>
  </si>
  <si>
    <t>Dr inż.</t>
  </si>
  <si>
    <t>adiunkt</t>
  </si>
  <si>
    <t>Stanisław</t>
  </si>
  <si>
    <t>Jerzy</t>
  </si>
  <si>
    <t>Przemysław</t>
  </si>
  <si>
    <t>Marta</t>
  </si>
  <si>
    <t>Bątkiewicz-Pantuła</t>
  </si>
  <si>
    <t>Daniel</t>
  </si>
  <si>
    <t>Bejmert</t>
  </si>
  <si>
    <t>Janusz</t>
  </si>
  <si>
    <t>Małgorzata</t>
  </si>
  <si>
    <t>Bielówka</t>
  </si>
  <si>
    <t>Krzysztof</t>
  </si>
  <si>
    <t>Andrzej</t>
  </si>
  <si>
    <t>Marcin</t>
  </si>
  <si>
    <t>Witold</t>
  </si>
  <si>
    <t>Bretuj</t>
  </si>
  <si>
    <t>Bartosz</t>
  </si>
  <si>
    <t>Brusiłowicz</t>
  </si>
  <si>
    <t>Joanna</t>
  </si>
  <si>
    <t>Budzisz</t>
  </si>
  <si>
    <t>Piotr</t>
  </si>
  <si>
    <t>Krystian</t>
  </si>
  <si>
    <t>Chrzan</t>
  </si>
  <si>
    <t>Tomasz</t>
  </si>
  <si>
    <t>Marek</t>
  </si>
  <si>
    <t>Ciurys</t>
  </si>
  <si>
    <t>Czapka</t>
  </si>
  <si>
    <t>Robert</t>
  </si>
  <si>
    <t>Paweł</t>
  </si>
  <si>
    <t>Grażyna</t>
  </si>
  <si>
    <t>Dąbrowska-Kauf</t>
  </si>
  <si>
    <t>Derugo</t>
  </si>
  <si>
    <t>Waldemar</t>
  </si>
  <si>
    <t>Dołęga</t>
  </si>
  <si>
    <t>Ignacy</t>
  </si>
  <si>
    <t>Dudzikowski</t>
  </si>
  <si>
    <t>Dusza</t>
  </si>
  <si>
    <t>Mateusz</t>
  </si>
  <si>
    <t>Dybkowski</t>
  </si>
  <si>
    <t>Dyrcz</t>
  </si>
  <si>
    <t>Ewert</t>
  </si>
  <si>
    <t>Wojciech</t>
  </si>
  <si>
    <t>Prof. dr hab. inż.</t>
  </si>
  <si>
    <t>Adam</t>
  </si>
  <si>
    <t>Wiktoria</t>
  </si>
  <si>
    <t>Grycan</t>
  </si>
  <si>
    <t>Gubański</t>
  </si>
  <si>
    <t>Jacek</t>
  </si>
  <si>
    <t>Gwoździewicz</t>
  </si>
  <si>
    <t>Habrych</t>
  </si>
  <si>
    <t>Kazimierz</t>
  </si>
  <si>
    <t>Herlender</t>
  </si>
  <si>
    <t>Jan</t>
  </si>
  <si>
    <t>Iżykowski</t>
  </si>
  <si>
    <t>Janik</t>
  </si>
  <si>
    <t>Janta</t>
  </si>
  <si>
    <t>Jaroszewski</t>
  </si>
  <si>
    <t>Jaworski</t>
  </si>
  <si>
    <t>Leszek</t>
  </si>
  <si>
    <t>Ryszard</t>
  </si>
  <si>
    <t>Kacprzyk</t>
  </si>
  <si>
    <t>Kałwak</t>
  </si>
  <si>
    <t>Anna</t>
  </si>
  <si>
    <t>Kamiński</t>
  </si>
  <si>
    <t>Bogusław</t>
  </si>
  <si>
    <t>Karolewski</t>
  </si>
  <si>
    <t>Kisiel</t>
  </si>
  <si>
    <t>Antoni</t>
  </si>
  <si>
    <t>Zbigniew</t>
  </si>
  <si>
    <t>Michał</t>
  </si>
  <si>
    <t>Mirosław</t>
  </si>
  <si>
    <t>Kobusiński</t>
  </si>
  <si>
    <t>Konieczny</t>
  </si>
  <si>
    <t>Grzegorz</t>
  </si>
  <si>
    <t>Kosobudzki</t>
  </si>
  <si>
    <t>Kostyła</t>
  </si>
  <si>
    <t>Kott</t>
  </si>
  <si>
    <t>Czesław</t>
  </si>
  <si>
    <t>Kowalski</t>
  </si>
  <si>
    <t>Krawczyk</t>
  </si>
  <si>
    <t>Jarosław</t>
  </si>
  <si>
    <t>Aleksander</t>
  </si>
  <si>
    <t>Leicht</t>
  </si>
  <si>
    <t>Leonowicz</t>
  </si>
  <si>
    <t>Lewandowski</t>
  </si>
  <si>
    <t>Lis</t>
  </si>
  <si>
    <t>Łabuzek</t>
  </si>
  <si>
    <t>Lesław</t>
  </si>
  <si>
    <t>Ładniak</t>
  </si>
  <si>
    <t>Prof. zw. dr hab. inż.</t>
  </si>
  <si>
    <t>Bożena</t>
  </si>
  <si>
    <t>Łowkis</t>
  </si>
  <si>
    <t>Marian</t>
  </si>
  <si>
    <t>Łukomski</t>
  </si>
  <si>
    <t>Łukowicz</t>
  </si>
  <si>
    <t>Madej</t>
  </si>
  <si>
    <t>Makowski</t>
  </si>
  <si>
    <t>Łukasz</t>
  </si>
  <si>
    <t>Bogdan</t>
  </si>
  <si>
    <t>Miedziński</t>
  </si>
  <si>
    <t>Zdzisław</t>
  </si>
  <si>
    <t>Nawrocki</t>
  </si>
  <si>
    <t>Okoń</t>
  </si>
  <si>
    <t>Teresa</t>
  </si>
  <si>
    <t>Orłowska-Kowalska</t>
  </si>
  <si>
    <t>Pawlaczyk</t>
  </si>
  <si>
    <t>Pawlak</t>
  </si>
  <si>
    <t>Pelesz</t>
  </si>
  <si>
    <t>Pieńkowski</t>
  </si>
  <si>
    <t>Pierz</t>
  </si>
  <si>
    <t>Podlejski</t>
  </si>
  <si>
    <t>Rebizant</t>
  </si>
  <si>
    <t>Rezmer</t>
  </si>
  <si>
    <t>Wilhelm</t>
  </si>
  <si>
    <t>Rojewski</t>
  </si>
  <si>
    <t>Eugeniusz</t>
  </si>
  <si>
    <t>Rosołowski</t>
  </si>
  <si>
    <t>Serkies</t>
  </si>
  <si>
    <t>Sikorski</t>
  </si>
  <si>
    <t>Sobierajski</t>
  </si>
  <si>
    <t>Solak</t>
  </si>
  <si>
    <t>Staszewski</t>
  </si>
  <si>
    <t>Stawski</t>
  </si>
  <si>
    <t>Szabat</t>
  </si>
  <si>
    <t>Szkółka</t>
  </si>
  <si>
    <t>Szuba</t>
  </si>
  <si>
    <t>Szymańda</t>
  </si>
  <si>
    <t>Tarchała</t>
  </si>
  <si>
    <t>Wacławek</t>
  </si>
  <si>
    <t>Wieczorek</t>
  </si>
  <si>
    <t>Artur</t>
  </si>
  <si>
    <t>Wilczyński</t>
  </si>
  <si>
    <t>Wilkosz</t>
  </si>
  <si>
    <t>Wiszniewski</t>
  </si>
  <si>
    <t>Wiśniewski</t>
  </si>
  <si>
    <t>Bogumiła</t>
  </si>
  <si>
    <t>Wnukowska</t>
  </si>
  <si>
    <t>Wolkiewicz</t>
  </si>
  <si>
    <t>Woźny</t>
  </si>
  <si>
    <t>Wróblewski</t>
  </si>
  <si>
    <t>Zacirka</t>
  </si>
  <si>
    <t>Zawilak</t>
  </si>
  <si>
    <t>Ziaja</t>
  </si>
  <si>
    <t>Żyłka</t>
  </si>
  <si>
    <t>Imię i nazwisko Promotora</t>
  </si>
  <si>
    <t>Kierunek</t>
  </si>
  <si>
    <t>Elektrotechnika</t>
  </si>
  <si>
    <t>Automatyka i Robotyka</t>
  </si>
  <si>
    <t>Mechatronika</t>
  </si>
  <si>
    <t>AMU</t>
  </si>
  <si>
    <t>EEN</t>
  </si>
  <si>
    <t>inż.</t>
  </si>
  <si>
    <t>mgr</t>
  </si>
  <si>
    <t>ASE</t>
  </si>
  <si>
    <t>ETP</t>
  </si>
  <si>
    <t>CPE</t>
  </si>
  <si>
    <t>RES</t>
  </si>
  <si>
    <t>Stopień</t>
  </si>
  <si>
    <t>Imię i nazwisko Recenzenta</t>
  </si>
  <si>
    <t>05298</t>
  </si>
  <si>
    <t>05285</t>
  </si>
  <si>
    <t>05286</t>
  </si>
  <si>
    <t>05154</t>
  </si>
  <si>
    <t>05413</t>
  </si>
  <si>
    <t>05404</t>
  </si>
  <si>
    <t>05101</t>
  </si>
  <si>
    <t>05369</t>
  </si>
  <si>
    <t>05158</t>
  </si>
  <si>
    <t>05390</t>
  </si>
  <si>
    <t>05206</t>
  </si>
  <si>
    <t>05265</t>
  </si>
  <si>
    <t>05358</t>
  </si>
  <si>
    <t>05366</t>
  </si>
  <si>
    <t>05307</t>
  </si>
  <si>
    <t>05378</t>
  </si>
  <si>
    <t>05408</t>
  </si>
  <si>
    <t>05103</t>
  </si>
  <si>
    <t>05389</t>
  </si>
  <si>
    <t>05281</t>
  </si>
  <si>
    <t>05211</t>
  </si>
  <si>
    <t>05212</t>
  </si>
  <si>
    <t>05115</t>
  </si>
  <si>
    <t>forma studiów</t>
  </si>
  <si>
    <t>Temat pracy dyplomowej w j. polskim</t>
  </si>
  <si>
    <t>Temat pracy dyplomowej w j. angielskim</t>
  </si>
  <si>
    <t>Zespół</t>
  </si>
  <si>
    <t>Imię i nazwisko Konsultanta</t>
  </si>
  <si>
    <t>TAK</t>
  </si>
  <si>
    <t>NIE</t>
  </si>
  <si>
    <t>Cel i zakres pracy dyplomowej</t>
  </si>
  <si>
    <t>Nazwa i adres zakładu pracy</t>
  </si>
  <si>
    <t>Firma z Regionu (T/N)?</t>
  </si>
  <si>
    <t>Praca z przemysłu (TAK/NIE)?</t>
  </si>
  <si>
    <t>Promotor do EDUKACJI CL</t>
  </si>
  <si>
    <t>Edukacja CL</t>
  </si>
  <si>
    <t>OZE</t>
  </si>
  <si>
    <t>ST</t>
  </si>
  <si>
    <t>NZ</t>
  </si>
  <si>
    <t>emeryt</t>
  </si>
  <si>
    <t>TEMATY PRAC DYPLOMOWYCH</t>
  </si>
  <si>
    <t>Monika</t>
  </si>
  <si>
    <t>Karolina</t>
  </si>
  <si>
    <t>Leonard</t>
  </si>
  <si>
    <t>Zuzanna</t>
  </si>
  <si>
    <t>Tadeusz</t>
  </si>
  <si>
    <t>Maria</t>
  </si>
  <si>
    <t>Jakub</t>
  </si>
  <si>
    <t>Józef</t>
  </si>
  <si>
    <t>Władysław</t>
  </si>
  <si>
    <t>Leon</t>
  </si>
  <si>
    <t>przemysław</t>
  </si>
  <si>
    <t>Bronisława</t>
  </si>
  <si>
    <t>Teodor</t>
  </si>
  <si>
    <t>Jóżef</t>
  </si>
  <si>
    <t>Kazimiera</t>
  </si>
  <si>
    <t>Kryspin</t>
  </si>
  <si>
    <t>ZWN</t>
  </si>
  <si>
    <t>ZET</t>
  </si>
  <si>
    <t>ZE</t>
  </si>
  <si>
    <t>ZUE</t>
  </si>
  <si>
    <t>ZAS</t>
  </si>
  <si>
    <t>ZSS</t>
  </si>
  <si>
    <t>ZEP</t>
  </si>
  <si>
    <t>ZMPE</t>
  </si>
  <si>
    <t>ZNEMAP</t>
  </si>
  <si>
    <t>adiunkt z hab.</t>
  </si>
  <si>
    <t>specj. spoza uczelni</t>
  </si>
  <si>
    <t>st. wykładowca</t>
  </si>
  <si>
    <t>prof. zwycz.</t>
  </si>
  <si>
    <t>taknie</t>
  </si>
  <si>
    <t>Ścieżka inż/ Specj. mgr</t>
  </si>
  <si>
    <t>Kierunek_Stopień_
Ścieżka inż. (Specj. mgr)</t>
  </si>
  <si>
    <t>specj.</t>
  </si>
  <si>
    <t>Regulski</t>
  </si>
  <si>
    <t>Recenzent do EDUKACJI CL</t>
  </si>
  <si>
    <t>Radosław</t>
  </si>
  <si>
    <t>Nalepa</t>
  </si>
  <si>
    <t>Czechowski</t>
  </si>
  <si>
    <t>Gozdowiak</t>
  </si>
  <si>
    <t>Michalik</t>
  </si>
  <si>
    <t>Karol</t>
  </si>
  <si>
    <t>Suseł</t>
  </si>
  <si>
    <t>Mieczysław</t>
  </si>
  <si>
    <t>Wróbel</t>
  </si>
  <si>
    <t>05357</t>
  </si>
  <si>
    <t>052345</t>
  </si>
  <si>
    <t>05306z</t>
  </si>
  <si>
    <t>053111</t>
  </si>
  <si>
    <t>05311</t>
  </si>
  <si>
    <t>05104</t>
  </si>
  <si>
    <t>05237</t>
  </si>
  <si>
    <t>05106</t>
  </si>
  <si>
    <t>05313</t>
  </si>
  <si>
    <t>05373</t>
  </si>
  <si>
    <t>05314</t>
  </si>
  <si>
    <t>05107</t>
  </si>
  <si>
    <t>05218</t>
  </si>
  <si>
    <t>05269</t>
  </si>
  <si>
    <t>05320</t>
  </si>
  <si>
    <t>05108</t>
  </si>
  <si>
    <t>05297</t>
  </si>
  <si>
    <t>05321</t>
  </si>
  <si>
    <t>05157</t>
  </si>
  <si>
    <t>5388</t>
  </si>
  <si>
    <t>05110</t>
  </si>
  <si>
    <t>05166</t>
  </si>
  <si>
    <t>05210</t>
  </si>
  <si>
    <t>05225z</t>
  </si>
  <si>
    <t>05112</t>
  </si>
  <si>
    <t>05114</t>
  </si>
  <si>
    <t>05216</t>
  </si>
  <si>
    <t>05227</t>
  </si>
  <si>
    <t>05328</t>
  </si>
  <si>
    <t>05329</t>
  </si>
  <si>
    <t>05233z</t>
  </si>
  <si>
    <t>05234z</t>
  </si>
  <si>
    <t>05386</t>
  </si>
  <si>
    <t>05332z</t>
  </si>
  <si>
    <t>05401</t>
  </si>
  <si>
    <t>05335</t>
  </si>
  <si>
    <t>05336</t>
  </si>
  <si>
    <t>05337</t>
  </si>
  <si>
    <t>05170</t>
  </si>
  <si>
    <t>05339</t>
  </si>
  <si>
    <t>05232</t>
  </si>
  <si>
    <t>05340</t>
  </si>
  <si>
    <t>05240</t>
  </si>
  <si>
    <t>05120</t>
  </si>
  <si>
    <t>05241z</t>
  </si>
  <si>
    <t>05242</t>
  </si>
  <si>
    <t>05383</t>
  </si>
  <si>
    <t>05141</t>
  </si>
  <si>
    <t>05245</t>
  </si>
  <si>
    <t>05296</t>
  </si>
  <si>
    <t>05410</t>
  </si>
  <si>
    <t>05263</t>
  </si>
  <si>
    <t>05224z</t>
  </si>
  <si>
    <t>05343z</t>
  </si>
  <si>
    <t>05344</t>
  </si>
  <si>
    <t>05250z</t>
  </si>
  <si>
    <t>05251</t>
  </si>
  <si>
    <t>05126</t>
  </si>
  <si>
    <t>05385</t>
  </si>
  <si>
    <t>05129</t>
  </si>
  <si>
    <t>05144</t>
  </si>
  <si>
    <t>05813</t>
  </si>
  <si>
    <t>05255</t>
  </si>
  <si>
    <t>05256</t>
  </si>
  <si>
    <t>05214</t>
  </si>
  <si>
    <t>05258z</t>
  </si>
  <si>
    <t>05377</t>
  </si>
  <si>
    <t>05131</t>
  </si>
  <si>
    <t>053112</t>
  </si>
  <si>
    <t>05259z</t>
  </si>
  <si>
    <t>05260</t>
  </si>
  <si>
    <t>05351</t>
  </si>
  <si>
    <t>05362</t>
  </si>
  <si>
    <t>05132</t>
  </si>
  <si>
    <t>05134</t>
  </si>
  <si>
    <t>p53100</t>
  </si>
  <si>
    <t>Listwan</t>
  </si>
  <si>
    <t>05397</t>
  </si>
  <si>
    <t>Gajewski</t>
  </si>
  <si>
    <t>profesor</t>
  </si>
  <si>
    <t>p05180</t>
  </si>
  <si>
    <t>asystent</t>
  </si>
  <si>
    <t>Jasiński</t>
  </si>
  <si>
    <t>do realizacji w roku akademickim 2020/2021</t>
  </si>
  <si>
    <t>prof. uczelni</t>
  </si>
  <si>
    <t>K38W05D02</t>
  </si>
  <si>
    <t>Dariusz</t>
  </si>
  <si>
    <t>Sztafrowski</t>
  </si>
  <si>
    <t xml:space="preserve">Dr </t>
  </si>
  <si>
    <t>K36W05D02</t>
  </si>
  <si>
    <t>p35812</t>
  </si>
  <si>
    <t>05415</t>
  </si>
  <si>
    <t>Wąsowski</t>
  </si>
  <si>
    <t>K37W05D02</t>
  </si>
  <si>
    <t>Elektrotechnika_mgr_OZE</t>
  </si>
  <si>
    <t>Wnukowska Bogumiła Dr hab. inż.</t>
  </si>
  <si>
    <t>Elektrotechnika_inż._ETP</t>
  </si>
  <si>
    <t>Stacje ładowania samochodów elektrycznych firmy Webasto.</t>
  </si>
  <si>
    <t>Webasto electric car charging stations.</t>
  </si>
  <si>
    <t>Celem pracy jest analiza dostępnych na rynku polskim rozwiązań dotyczących systemów ładowania samochodów elektrycznych. Należy skupić się na przedstawieniu obecnego stanu infrastruktury krajowej i tendencje jej rozwoju. Dzięki współpracy z firmą Webasto, możliwe będzie także opisanie lub też przetestowanie produktów do ładowania samochodów osobowych i w ten sposób wyciągnięcie wniosków z użyteczności i problemów związanych z użytkowaniem tego typu nowoczesnych urządzeń, a które mogą przełożyć się na zmianę infrastruktury systemu energetycznego w Polsce.</t>
  </si>
  <si>
    <t>Budzisz Joanna Dr inż.</t>
  </si>
  <si>
    <t>Elektrotechnika_mgr_CPE</t>
  </si>
  <si>
    <t>Interoperacyjność pomiędzy urządzeniami stacyjnymi w sieciach dystrybucyjnych z wykorzystaniem standardu IEC 61850</t>
  </si>
  <si>
    <t>Interoperability between substation devices in distribution networks based on IEC 61850 standard</t>
  </si>
  <si>
    <t>The master thesis concerns the interoperability of intelligent electronic devices (IEDs) used in power system automation and their functions based on IEC 61850 standard. The planned scope of the thesis consists of two parts. The first part is the analysis of current literature concern application of power system protection and automation in distributed network substations, the IEC standard, and its interoperability. The second part is the implementation of the IEC standard and the practical analysis of the possibilities and barriers related to the interoperability between IEDs. For the implementation and the analysis, the student will use devices available in the power system protection laboratory.</t>
  </si>
  <si>
    <t>Brusiłowicz Bartosz Dr inż.</t>
  </si>
  <si>
    <t>Elektrotechnika_inż._EEN</t>
  </si>
  <si>
    <t>Zasady projektowania instalacji niskoprądowych na przykładzie obiektu o zaostrzonym rygorze sanitarnym</t>
  </si>
  <si>
    <t>Design principles for low voltage installations on the example of a facility with stringent sanitary rigor</t>
  </si>
  <si>
    <t>Celem pracy jest opisanie zasad i wytycznych dotyczących projektowania instalacji elektrycznych niskoprądowych jakie obowiązują w obiekcie o zaostrzonym rygorze sanitarnym. W zakres pracy wchodzi omówienie odpowiednich aktów normatywnych, uwarunkowań technicznych. Na przykładzie wybranego obiektu należy zaprojektować instalację niskoprądową.</t>
  </si>
  <si>
    <t>Bątkiewicz-Pantuła Marta Dr inż.</t>
  </si>
  <si>
    <t>Możliwości wykorzystania mocy zainstalowanej siłowni wiatrowej</t>
  </si>
  <si>
    <t>Possibility utilisation of installed power in wind station</t>
  </si>
  <si>
    <t>Celem pracy jest analiza pracy różnych siłowni wiatrowych oraz określenie ich wpływu na pracę sieci elektroenergetycznej w wybranym obszarze.</t>
  </si>
  <si>
    <t>Celem pracy jest omówienie systemu komputerowego funkcjonującego w wybranym zakładzie i jego ocena pod kątem efektywnego gospodarowania energią.</t>
  </si>
  <si>
    <t>Elektrotechnika_mgr_ETP</t>
  </si>
  <si>
    <t>Zarządzanie gospodarką energetyczną w zakładzie przemysłowym</t>
  </si>
  <si>
    <t>Management of energy economy in the industrial plant</t>
  </si>
  <si>
    <t>Celem pracy jest analiza gospodarowania energią  w zakładzie przemysłowym pod katem wielkości zakupu i zużycia energii oraz  ocena prowadzenia racjonalnej gospodarki energetycznej.</t>
  </si>
  <si>
    <t>Automatyka i Robotyka_mgr_AMU</t>
  </si>
  <si>
    <t>Cyfrowy regulator PID w środowisku LabVIEW-RT z wizualizacją procesu sterowania</t>
  </si>
  <si>
    <t>Digital PID controller in LabVIEW-RT with visualization of the control process</t>
  </si>
  <si>
    <t>Celem pracy jest zapoznanie się i omówienie zasady pracy, doboru nastaw oraz praktycznych implementacji regulatorów PID. Ponadto, zadaniem dyplomanta będzie zaprojektowanie i realizacja cyfrowego regulatora PID w środowisku LabVIEW-RealTime, z użyciem karty pomiarowej. Proces regulacji powinien być wizualizowany w czasie rzeczywistym. Przeprowadzone badania na wybranych obiektach rzeczywistych powinny umożliwić potwierdzenie poprawności przyjętych założeń projektowych oraz sformułowanie wniosków. Końcowym etapem pracy będzie opracowanie instrukcji do ćwiczenia laboratoryjnego.</t>
  </si>
  <si>
    <t>Pierz Piotr Dr inż.</t>
  </si>
  <si>
    <t>Automatyka i Robotyka_mgr_ASE</t>
  </si>
  <si>
    <t>Analiza porównawcza możliwości wykorzystania środowisk MATLAB i LabVIEW do szybkiego prototypowania układów automatyki elektroenergetycznej w systemach HIL (hardware in the loop)</t>
  </si>
  <si>
    <t>Comparative analysis of the possibilities of using MATLAB and LabVIEW environments for rapid prototyping of power automation systems using hardware in the loop technique (HIL)</t>
  </si>
  <si>
    <t xml:space="preserve">Celem pracy jest przeprowadzenie analizy porównawczej środowisk programistycznych MATLAB/Simulink oraz LabVIEW pod kątem przydatności ich zastosowania h do szybkiego prototypowania układów automatyki elektroenergetycznej w systemach czasu rzeczywistego (ang. HIL - hardware in the loop). Do zadań dyplomanta będzie należało m.in. określenie możliwości realizacji wybranych zadań oraz zapotrzebowania na moc obliczeniową niezbędną do ich realizacji. Analiza rezultatów badań przeprowadzonych w oparciu o sygnały wzorcowe z programowalnego generatora powinny umożliwić sformułowanie wniosków końcowych. </t>
  </si>
  <si>
    <t>Mechatronika_inż._</t>
  </si>
  <si>
    <t>System diagnostyki zdalnej dla urządzeń i obiektów elektroenergetycznych</t>
  </si>
  <si>
    <t>Remote diagnostics system for electric power equipment and facilities</t>
  </si>
  <si>
    <t>Celem pracy jest opracowanie systemu diagnostycznego dla wybranych urządzeń i obiektów elektroenergetycznych. Zbierane z obiektów wybrane dane pomiarowe maja być magazynowane w bazie danych, i udostępniane zdalnie w sieci Internet z wykorzystaniem rozwiązań IoT. Stworzona aplikacja sieciowa powinna umożliwiać wizualizację tych danych oraz  opracowanie podstawowych statystyk. Praca powinna zawierać m.in. opis struktury systemu, projekt układu pomiarowego, algorytmy pomiaru wybranych wielkości, aplikację wizualizacji danych, wyniki przeprowadzonych pomiarów, wnioski.</t>
  </si>
  <si>
    <t>Automatyka i Robotyka_inż._ASE</t>
  </si>
  <si>
    <t>Cyfrowe zabezpieczenie nadprądowe  kierunkowe o charakterystyce zależnej z wykorzystaniem mikrokontrolera ARM</t>
  </si>
  <si>
    <t>ARM microcontroller based digital directional overcurrent protection relay with definite/inverse-time characteristic</t>
  </si>
  <si>
    <t>Celem pracy jest wykonanie modelu cyfrowego zabezpieczenia nadprądowego kierunkowego o charakterystyce zależnej w oparciu o nowoczesny mikrokontroler ARM. W pracy powinny się znaleźć się opis konstrukcji układu, projekt układu sterownika mikroprocesorowego, schematy blokowe wykorzystanych algorytmów pomiarowych i decyzyjnych, wyniki przeprowadzonych praktycznych testów oraz wnioski.</t>
  </si>
  <si>
    <t>Cyfrowe zabezpieczenie admitancyjne ziemnozwarciowe z wykorzystaniem mikrokontrolera ARM</t>
  </si>
  <si>
    <t>ARM microcontroller based digital admittance ground fault protection relay</t>
  </si>
  <si>
    <t>Celem pracy jest wykonanie modelu admitancyjnego zabezpieczenia ziemnoprądowego w oparciu o nowoczesny mikrokontroler ARM. W pracy powinny się znaleźć się opis konstrukcji układu, projekt układu sterownika mikroprocesorowego, schematy blokowe wykorzystanych algorytmów pomiarowych i decyzyjnych, wyniki przeprowadzonych praktycznych testów oraz wnioski.</t>
  </si>
  <si>
    <t>Cyfrowy sygnalizator zwarć dla sieci SN/nn. z radiowym modułem komunikacyjnym</t>
  </si>
  <si>
    <t>Digital indicators of fault spot for MV / LV networks with a radio communication module</t>
  </si>
  <si>
    <t>Celem pracy jest wykonanie modelu sygnalizatora zwarć dla sieci SN/nn. w oparciu o nowoczesny mikrokontroler ARM. Praca powinna zawierać opis koncepcji całego systemu, projekt układu sterownika mikroprocesorowego sygnalizatora, projekt moduł komunikacji zdalnej, projekt lokalnego zasilacza, schematy blokowe wykorzystanych algorytmów pomiarowych i decyzyjnych, wyniki przeprowadzonych praktycznych testów oraz wnioski.</t>
  </si>
  <si>
    <t>Efektywność energetyczna i ekonomiczna ładowania pojazdu elektrycznego z przydomowej instalacji fotowoltaicznej.</t>
  </si>
  <si>
    <t>Energy and economic efficiency of charging an electric vehicle from a solar farm installation.</t>
  </si>
  <si>
    <t>Celem pracy jest sprawdzenie możliwości wykorzystania instalacji fotowoltaicznej do efektywnego i ekonomicznego ładowania pojazdu elektrycznego w polskich warunkach. Opisanie możliwości jakie daje technologia V2G (vehicle to grid) w aspekcie zasilania budynku jednorodzinnego. Przegląd możliwości i parametrów oferowanych na rynku polskim stacjonarnych ładowarek do samochodów elektrycznych.</t>
  </si>
  <si>
    <t>Kott Marek Dr inż.</t>
  </si>
  <si>
    <t>Elektrotechnika_mgr_EEN</t>
  </si>
  <si>
    <t>Narażenia środowiskowe od pól elektromagnetycznych w pobliżu urządzeń elektroenergetycznych</t>
  </si>
  <si>
    <t>Environmental hazard from electromagnetic fields in vicinity of power electrical devices</t>
  </si>
  <si>
    <t xml:space="preserve">Sztafrowski Dariusz Dr </t>
  </si>
  <si>
    <t>Nadwrażliwość organizmu człowieka na pola elektromagnetyczne 50 Hz</t>
  </si>
  <si>
    <t>Hypersensitivity of the human body on electromagnetic field 50 Hz</t>
  </si>
  <si>
    <t>Analiza  możliwości kształtowania rozkładu pola elektrycznego i magnetycznego 50 Hz w otoczeniu linii przesyłowych wielotorowych, wielonapięciowych</t>
  </si>
  <si>
    <t xml:space="preserve">Analysis of the possibility of shaping the electric and magnetic fields 50 Hz in surrounding of the multi-circuits transsmition lines  </t>
  </si>
  <si>
    <t>W oparciu o  wybrany program do wyznaczania rozkładów pól elektrycznych i magnetycznych wytwarzanych przez linie elektroenergetyczne przeanalizować możliwość kształtowania rozkładów tych pól i ustalić najbardziej optymalną konfigurację torów linii zapewniającą minimalizację natężeń tych pól</t>
  </si>
  <si>
    <t>Weryfikacja wyników aplikacji komputerowych wspomagających obliczeniową analizę rozkładu pól elektromagnetycznych w pobliżu linii elektroenergetycznych WN</t>
  </si>
  <si>
    <t>Verification of the performance of the computer applications supporting computational analysis of the distribution of electromagnetic fields around HV power lines</t>
  </si>
  <si>
    <t>Ocena przydatności wybranych aplikacji komputerowych służących do numerycznego wyznaczania rozkładów pól elektromagnetycznych generowanych wokół linii elektroenergetycznych wysokiego napięcia poprzez porównanie wyników obliczeń z wynikami pomiarów</t>
  </si>
  <si>
    <t>Konieczny Janusz Dr inż.</t>
  </si>
  <si>
    <t>Grycan Wiktoria Dr inż.</t>
  </si>
  <si>
    <t>Regulski Paweł Dr inż.</t>
  </si>
  <si>
    <t>Bielówka Małgorzata Dr inż.</t>
  </si>
  <si>
    <t>Bejmert Daniel Dr inż.</t>
  </si>
  <si>
    <t>Staszewski Janusz Dr inż.</t>
  </si>
  <si>
    <t>Staszewski Łukasz Dr inż.</t>
  </si>
  <si>
    <t>Łukomski Robert Dr inż.</t>
  </si>
  <si>
    <t>Jaworski Marek Dr inż.</t>
  </si>
  <si>
    <t>Michał Skopupski</t>
  </si>
  <si>
    <t>Webasto Warszawska 205/219, 05-092 Łomianki</t>
  </si>
  <si>
    <t>Wizualizacja procesu technologicznego małej elektrowni szczytowo-pompowej z wykorzystaniem sterownika PLC i sieci sensorowej.</t>
  </si>
  <si>
    <t>Visualization of the technological process a small pumped-storage power plant using PLCs and sensor network.</t>
  </si>
  <si>
    <t>Celem pracy jest opracowanie wizualizacji procesu technologicznego funkcjonowania elektrowni szczytowo-pompowej. Praca zakłada wykorzystanie sterownika dowolnego producenta, ogólnie dostępnego darmowego oprogramowania i wykonanie symulatora w postaci wizualizacji. Wymagana jest znajomość programowania sterowników PLC i programowania obiektowego (Java, C++).</t>
  </si>
  <si>
    <t>Czechowski Robert Dr inż.</t>
  </si>
  <si>
    <t>Audyt energetyczny instalacji oświetleniowej w zakładzie przemysłowym</t>
  </si>
  <si>
    <t>Energy audit of electric lighting system in industrial plant</t>
  </si>
  <si>
    <t>Celem pracy jest wykonanie audytu energetycznego instalacji oświetleniowej w wybranym zakładzie przemysłowym.</t>
  </si>
  <si>
    <t>Dąbrowska-Kauf Grażyna Dr inż.</t>
  </si>
  <si>
    <t xml:space="preserve">Analiza układów napędowych sterowanych przetwornicami częstotliwości Vacon i Danfoss w szerokim zakresie zmian prędkości i momentu </t>
  </si>
  <si>
    <t>Analysis of drive systems controlled by Vacon and Danfoss frequency converters in a wide range of speed and torque changes</t>
  </si>
  <si>
    <t>Celem pracy jest analiza  układów napędowych sterowanych przetwornicami częstotliwości Vacon i Danfoss w szerokim zakresie zmian prędkości i momentu w układach otwartych oraz ze sprzężeniami zwrotnymi
Zakres pracy obejmuje:
- zapoznanie się z tematyką napędów przekształtnikowych;
- zapoznanie się z rodziną przemienników częstotliwości  Danfoss i Vacon;
- uruchomienie stanowisk laboratoryjnych z przetwornicami  Danfoss i Vacon oraz z  silnikiem indukcyjnym;
- analiza możliwości sterowania momentem silnika indukcyjnegou - badania eksperymentalne;
- analiza możliwości regulacji prędkości kątowej silnika indukcyjnego w układzie skalarnym i wektorowym - badania eksperymentalne;
- analiza wpływu przekładni mechanicznej na pracę napędów sterowanych z przetwornic częstotliwości (możliwa jest analiza wpływu uszkodzenia przekładni na pracę napędu);
- analiza otrzymanych wyników i redakcja pracy</t>
  </si>
  <si>
    <t>Dybkowski Mateusz Dr hab. inż.</t>
  </si>
  <si>
    <t>Śmiechura</t>
  </si>
  <si>
    <t>Rozproszona sieć sterowników akwarystycznych współpracująca z aplikacją typu SCADA</t>
  </si>
  <si>
    <t>A distributed network of aquarium controllers cooperating with SCADA type applications</t>
  </si>
  <si>
    <t>Celem pracy jest opracowanie koncepcji budowy sterowników akwarystycznych pracujących w sieci rozproszonej wraz z aplikacją kontrolną typu SCADA oraz wykonanie i przetestowanie działania sterownika prototypowego. Ze sterownikami powinna współpracować aplikacja sterująco-kontrolna, która umożliwi zdalne sterowanie urządzeniami, monitorowanie ich pracy oraz parametrów akwarystycznych, akwizycję i przetwarzanie zebranych danych. Aplikacja może być wykonana w dowolnym języku programowania. Zakres pracy obejmuje analizę zagadnień związanych ze sterowaniem rozproszonym, opracowanie koncepcji budowy systemu zarządzającego, wykonanie sterownika testowego, wykonanie badań eksploatacyjnych systemu, redakcję pracy.</t>
  </si>
  <si>
    <t>Dyrcz Krzysztof Dr inż.</t>
  </si>
  <si>
    <t>Automatyka i Robotyka_inż._AMU</t>
  </si>
  <si>
    <t>System automatycznego utrzymywania odległości w pojazdach samochodowych</t>
  </si>
  <si>
    <t>Automatic distance keeping system in car vehicles</t>
  </si>
  <si>
    <t>Celem pracy jest opracowanie koncepcji oraz zbudowanie i przetestowanie systemu automatycznego utrzymywania odległości w pojazdach samochodowych. Zakres pracy obejmuje: zapoznanie się z zagadnieniem, opracowanie koncepcji systemu, zbudowanie prototypu systemu, redakcję pracy.</t>
  </si>
  <si>
    <t>Zastosowanie akcelerometrów typu MEMS do wykrywania niewyważenia wirników</t>
  </si>
  <si>
    <t>The use of MEMS accelerometers to detect the rotor unbalance</t>
  </si>
  <si>
    <t xml:space="preserve">Celem pracy jest analiza możliwości zastosowania akcelerometrów typu MEMS do wykrywania niewyważenia elementów wirujących. 
W zakres pracy wchodzi: 
1. Zapoznanie się z problematyką wykrywania niewyważenia; 
2. Zapoznanie się z budową i zasadą działania akcelerometrów typu MEMS; 
3. Przeprowadzenie badań eksperymentalnych na obiekcie rzeczywistym z zamodelowanym niewyważeniem; 
4. Analiza uzyskanych wyników; 
5. Redakcja pracy dyplomowej. </t>
  </si>
  <si>
    <t>Ewert Paweł Dr inż.</t>
  </si>
  <si>
    <t>Robot wyznaczający trajektorię ruchu</t>
  </si>
  <si>
    <t>Robot self-defining trajectory of movement</t>
  </si>
  <si>
    <t xml:space="preserve">Celem pracy dyplomowej jest wykonanie niewielkiego modelu pojazdu. W konstrukcji uwzględniono silniki prądu stałego. Należy zapewnić możliwość sterowania kierunkiem obrotu oraz prędkością maszyn. W związku z tym, zastosowany zostanie odpowiedni układ zasilania (mostek H) kontrolowany przez wybrany układ programowalny. Robot będzie wyposażony w ultradźwiękowe czujniki odległości. Następnym zadaniem jest opracowanie makiety definiującej obszar przemieszczania robota. W tej części należy opracować złożony tor (labirynt). Zrealizowany model powinien omijać przeszkody dążąc do wstępnie założonego celu. Dodatkowym punktem prac jest analiza algorytmów sterowania stosowanych w tego typu rozwiązaniach. </t>
  </si>
  <si>
    <t>Kamiński Marcin Dr hab. inż.</t>
  </si>
  <si>
    <t>Bezprzewodowe sterowanie oświetleniem</t>
  </si>
  <si>
    <t>Wireless lighting control system</t>
  </si>
  <si>
    <t>Celem pracy dyplomowej jest wykonanie modułu, który może być elementem inteligentnego budynku. Podstawowym założeniem projektu jest wykonanie modelu oświetlenia, który będzie sterowany za pomocą systemu mikroprocesorowego. Układ powinien zapewniać zdalną kontrolę pracy (np. poprzez urządzenie mobilne z systemem Android). Poza tym, w trybie pracy automatycznej, stan urządzenia będzie modyfikowany w zależności od oświetlenia zewnętrznego. Zakres pracy dyplomowej obejmuje poniżej przedstawione elementy.
&gt;Wykonanie modelu oświetlenia.
&gt;Realizacja części związanej z czujnikami
&gt;Aplikacja dla układu programowalnego.
&gt;Testy modelu.
&gt;Opis pracy dyplomowej.</t>
  </si>
  <si>
    <t>Zastosowanie systemu wizyjnego Omron Xpectia FH w układzie sterowania robota kartezjańskiego</t>
  </si>
  <si>
    <t>Application of the Omron Xpectia FH vision system in the cartesian robot control system</t>
  </si>
  <si>
    <t>Celem pracy jest opracowanie algorytmów sterowania modelem robota kartezjańskiego, który na podstawie analizy obrazu z kamery systemu wizyjnego Xpectia FH będzie wykonywał odpowiednio zaprogramowane sekwencje ruchu. Zakres pracy obejmuje: przegląd literatury na temat systemów wizyjnych, budowę lub adaptację stanowiska laboratoryjnego z modelem robota kartezjańskiego, uruchomienie komunikacji pomiędzy sterownikiem NJ-301 a systemem wizyjnym (sieć EtherCAT), opracowanie przykładowych programów sterujących robotem (platforma Sysmac), przeprowadzenie badań i analizę działania całego układu sterowania.</t>
  </si>
  <si>
    <t>Pawlak Marcin Dr inż.</t>
  </si>
  <si>
    <t xml:space="preserve">Budowa modelu laboratoryjnego procesu nagrzewania z wykorzystaniem modułu triakowego i sterownika X20 firmy B&amp;R </t>
  </si>
  <si>
    <t>onstruction of a heating process laboratory model using the triac module and the B&amp;R X20 controller</t>
  </si>
  <si>
    <t xml:space="preserve">Celem inżynierskiej pracy dyplomowej jest budowa modelu laboratoryjnego wybranego procesu nagrzewania oporowego z wykorzystaniem modułu triakowego X20DO2633. W Zakres pracy wchodzi:
- opracowanie koncepcji stanowiska laboratoryjnego,
- praktyczne wykonanie model,
- stworzenie wybranego programu sterującego,
- przeprowadzenie eksperymentów na wykonanym modelu
- ocena uzyskanych wyników,
- redakcja pracy.
</t>
  </si>
  <si>
    <t>Serkies Piotr Dr inż.</t>
  </si>
  <si>
    <t>Modernizacja układu sterowania automatami szklarskimi typu IS 4 1/4 na podstawie przebudowy systemu w firmie Kama-Vitrum Huta Szkła Sp. z o. o.</t>
  </si>
  <si>
    <t>Modernization of the IS 4 1/4 glass machine control structure based on the reconstruction of the system at the glassworks Kama-Vitrum Huta Szkła Sp. z o. o.</t>
  </si>
  <si>
    <t>Celem pracy jest opis zastosowanych rozwiązań, udział w przygotowaniu projektu oraz dokumentacji technicznej modernizacji układu sterowania automatami szklarskimi typu IS 4 1/4  na podstawie przebudowy systemu w firmie Kama-Vitrum Huta Szkła Sp. z o o. Dodatkowym celem pracy są badania porównawcze dystrybutora kropli szkła napędzanego przez silnik krokowy i serwonapęd. W zakres pracy wchodzić będzie opis zmodernizowanego układu sterowania oraz przedstawienie efektów przeprowadzonej modernizacji (na podstawie porównania z poprzednim rozwiązaniem).</t>
  </si>
  <si>
    <t>Wróbel Karol Dr inż.</t>
  </si>
  <si>
    <t>Wolkiewicz Marcin Dr inż.</t>
  </si>
  <si>
    <t>Kama-Vitrum Huta Szkła Sp. z o. o., Opolska 26, 46-250 Wołczyn</t>
  </si>
  <si>
    <t>Wykorzystanie analizy skupień do danych długoterminowych jakości energii elektrycznej</t>
  </si>
  <si>
    <t>Data mining application to long term power quality data</t>
  </si>
  <si>
    <t>Celem pracy jest wykorzystanie analizy skupień do danych długoterminowych jakości energii elektrycznej. Dane pochodzić będą z pomiarów w punkcie przyłączenia generacji rozproszonej. Zakres pracy obejmuje przegląd literaturowy wykorzystania eksploracji danych w systemie elektroenergetycznym, przeprowadzenie analizy skupień danych długoterminowych z PWP lokalnej generacji.</t>
  </si>
  <si>
    <t>Jasiński Michał Dr inż.</t>
  </si>
  <si>
    <t>Ocena jakości energii elektrycznej w sieci średniego napięcia powiązanej z elektrownią wodną</t>
  </si>
  <si>
    <t>Power quality assessment in MV network connected with distributed generation</t>
  </si>
  <si>
    <t>Celem pracy jest wykonanie oceny jakości energii elektrycznej w w sieci średniego napięcia powiązanej z elektrownią wodną. Zakres pracy obejmuje opis problematyki oceny jakości energii elektrycznej, przeprowadzenie oceny jakości energii elektrycznej w średniego napięcia z wskazaną generacją rozproszoną</t>
  </si>
  <si>
    <t>Wpływ doboru czasu agregacji na ocenę korelacji parametrów jakości energii elektrycznej</t>
  </si>
  <si>
    <t xml:space="preserve">Impact of time agregation to correlation assessment of power quality parameters </t>
  </si>
  <si>
    <t>Celem pracy jest ocena wpływu doboru różnych czasów agregacji na wyniki korelacji parametrów jakości energii elektrycznej. Zakres pracy obejmuje analizę literaturową dotyczącą sposobu analizy korelacji, badania nad korelacją parametrów jakości energii elektrycznej</t>
  </si>
  <si>
    <t>Wykorzystanie eksploracji danych w elektroenergetyce</t>
  </si>
  <si>
    <t>Data mining practice in electrical power network</t>
  </si>
  <si>
    <t>Celem pracy jest krytyczny przegląd wykorzystania eksploracji danych w elektroenergetyce. Zakres pracy obejmuje przegląd literatury z zakresu eksploracji danych w elektroenergetyce, wskazanie innych możliwych zastosowań w elektroenergetyce, praktyczna implikacja wybranej techniki w zagadnieniach związanych z elektroenergetyką</t>
  </si>
  <si>
    <t>Wpływ odbiorników oświetleniowych na jakość energii elektrycznej</t>
  </si>
  <si>
    <t>Impact of light devices to power quality</t>
  </si>
  <si>
    <t>Celem pracy jest ocena wpływu różnych odbiorników oświetleniowych na jakość energii elektrycznej. Zakres pracy obejmuje analizę literaturową dotyczącą wpływu różnych źródeł oświetlenia na jakość energii elektrycznej oraz przeprowadzenia badań w warunkach laboratoryjnych</t>
  </si>
  <si>
    <t>Elektrotechnika_mgr_RES</t>
  </si>
  <si>
    <t>Wpływ odbiorników nieliniowych na jakość energii elektrycznej</t>
  </si>
  <si>
    <t>Impact of non-linear devices on power quality</t>
  </si>
  <si>
    <t>The aim of the study is to assess the impact of various non-linear receivers on power quality. The scope of the study includes a literature analysis of the influence of various non-linear receivers on the quality of electricity and conducting tests in laboratory conditions.</t>
  </si>
  <si>
    <t>Analiza rentowności  instalacji fotowolaticznej w gospodarstwie domowym.</t>
  </si>
  <si>
    <t>Analysis of the profitability of a household photovoltaic installation</t>
  </si>
  <si>
    <t>Celem pracy jest analiza rentowności domowej instalacji fotowolaticznej uwzględniająca wpływ różnych uwarunkowań. Zakres pracy obejmuje analizę literaturową dotyczącą instlacji fotowolaticznych wykorzystywanych w gospodarstwach domoych. Wykonanie obliczeń zwrotu inwestycji uwzględniając różne uwarunkowania m.in. zmiana cen energii, koszty eksploatacji jak i czyszczenia systemu fotowolaicznego.</t>
  </si>
  <si>
    <t>Sikorski Tomasz Dr hab. inż.</t>
  </si>
  <si>
    <t xml:space="preserve">Stacje ładowania pojazdów elektrycznych w ujęciu normatywnym i użytkowym </t>
  </si>
  <si>
    <t>Charging stations for e-vehicles with regard to standards and usability</t>
  </si>
  <si>
    <t xml:space="preserve">Celem pracy jest przygotowanie zestawienia podstawowych metod i stosowanych rozwiązań dla stacji ładowania pojazdów elektrycznych w odniesieniu do obowiązujących norm. W części praktycznej należy scharakteryzować główne rodzaje ładowania, zestawić najważniejsze parametry techniczne definiowane w normach, ocenić wybrane, dostępne na rynku rozwiązania w aspekcie wymagań normatywnych i ich własności użytkowych. </t>
  </si>
  <si>
    <t>Janik Przemysław Dr hab. inż.</t>
  </si>
  <si>
    <t>Symulacja i analiza zjawisk rezonansowych w obwodach liniowych</t>
  </si>
  <si>
    <t>Simulation and analysis of resonance in linear circuits</t>
  </si>
  <si>
    <t xml:space="preserve">Celem pracy jest symulacja i analiza zjawisk rezonansowych w obwodach liniowych w środowisku Matlab, ukierunkowana na przygotowanie ćwiczenia laboratoryjnego. Zakres pracy obejmuje studium teorii zjawisk rezonansowych, przygotowanie i opisanie interaktywnego zestawu ćwiczeń w środowisku Matlab. 
</t>
  </si>
  <si>
    <t>Mała instalacja PV i jej potencjał regulacji przepływu energii</t>
  </si>
  <si>
    <t>Small PV installation and its potential for power flow control</t>
  </si>
  <si>
    <t>The aim of the work is the design and analysis of a small PV installation for residential applications. Then, the potential of power flow control with an auxiliary storage should be assessed. The scope includes detailed analysis of energy generation potential, PV installation layout in CAD software, assessment of power flow control potential, optionally basic economic issues.</t>
  </si>
  <si>
    <t xml:space="preserve">Optymalizacja i wymiarowanie systemu PV dla zadanych krzywych mocowych. </t>
  </si>
  <si>
    <t xml:space="preserve">PV system operation, layout and power curve optimization. </t>
  </si>
  <si>
    <t>The aim of the work is to analyse issues related to PV design and operation. The scope of the work includes assessment of insolation potential, description of subcomponents, e.g. inverters and panels, computer aided design, power output analysis. The work should include sizing analysis and optimization wit respect to anticipated power output curve.</t>
  </si>
  <si>
    <t>Analiza porównawcza samochodów elektrycznych w aspekcie użytkowym</t>
  </si>
  <si>
    <t>Benchmarking of electrical vehicles in the context of usability</t>
  </si>
  <si>
    <r>
      <rPr>
        <sz val="10"/>
        <rFont val="Calibri"/>
        <family val="2"/>
        <charset val="238"/>
        <scheme val="minor"/>
      </rPr>
      <t xml:space="preserve">Celem pracy jest przedstawienie inżynierskiej, syntetycznej analizy rozwiązań technicznych i parametrów użytkowych wybranych samochodów elektrycznych. Zakres pracy obejmuje opis i analizę podstawowych podzespołów elektrycznych oraz parametrów użytkowych wybranych modeli. Część praktyczna obejmuje opracowanie zestawienia najważniejszych rozwiązań z uwzględnieniem norm (w szczególności ukł. magazynowania energii i ładowania), zestawienie parametrów aut dostępnych na rynku, przygotowanie kryteriów oceny użytkowej oraz ocenę wybranych pojazdów. </t>
    </r>
    <r>
      <rPr>
        <sz val="10"/>
        <color theme="1"/>
        <rFont val="Calibri"/>
        <family val="2"/>
        <charset val="238"/>
        <scheme val="minor"/>
      </rPr>
      <t xml:space="preserve">
</t>
    </r>
  </si>
  <si>
    <t>Wacławek Zbigniew Dr inż.</t>
  </si>
  <si>
    <t>Kostyła Paweł Dr inż.</t>
  </si>
  <si>
    <t>II TURA</t>
  </si>
  <si>
    <t>Analiza i ocena komputerowego systemu zarządzania gospodarką energetyczną w wybranym zakładzie przemysłowym.</t>
  </si>
  <si>
    <t>Analysis and assessment of a computer system for energy management in a selected industrial plant.</t>
  </si>
  <si>
    <t xml:space="preserve">1. Na podstawie analizy literaturowej  dokonać identyfikacji występujących zagrożeń powodowanych polem elektromagnetycznym występujących w pobliżu obiektów elektroenergetycznych oraz opracować optymalne sposoby obniżania jego wartości mające na celu ograniczenia zasięgu jego działania 
2. Zebranie danych literaturowych nt. stosowanych na świecie metod podczas wykonywania prac pod napięciem na liniach WN. Zestawić rodzaje zagrożeń występujących przy tych pracach oraz stosowanych metod zabezpieczania pracowników. Postawienie wniosków co do możliwości ich implementacji w krajowej praktyce ze wskazaniem punktów krytycznych wymagających rozwiązania </t>
  </si>
  <si>
    <t>1. Na podstawie zebranych  danych literaturowych nt. częstości i okoliczności towarzyszących występowaniu zjawiska nadwrażliwości  na pola elektromagnetyczne , rozpoznać  i zestawić  formy jego występowania w funkcji współistniejących wartości tego pola wraz z towarzyszącymi  mu objawami
2. Przeprowadzenie numerycznych analiz propagacji pola elektromagnetycznego wewnątrz tkanek organizmów żywych w oparciu o znane parametry elektryczne wykazane w dotychczasowych badaniach naukowych dla poszczególnych grup tkanek o zróżnicowanych strukturach oraz odmiennych konfiguracjach geometrycznych. Poszukiwanie związków przyczynowo-skutkowych pomiędzy zwiększoną intensywnością oddziaływania pól elektromagnetycznych w pewnych obszarach organizmów żywych i potwierdzenie na tej podstawie ich potencjalnego związku z możliwością wystąpienia "nadwrażliwości na pola elektromagnetyczne</t>
  </si>
  <si>
    <t>Analiza porównawcza metod numerycznej analizy rozkładu pól elektromagnetycznych generowanych przez obiekty elektroenergetyczne</t>
  </si>
  <si>
    <t>Analysis of methods of the numerical identification of electromagnetical fields from electroenergetic objects</t>
  </si>
  <si>
    <t>Porównanie wyników rozkładu pola elektromagnetycznego pochodzącego od obiektów elektroenergetycznych uzyskanego dzięki zastosowaniu kilku modeli matematyczno-fizycznych i dokonanie na tej podstawie krytycznej oceny stosowalności poszczególnych modeli, możliwych do zastosowania uproszczeń oraz ich wpływu na uzyskane wyniki symulacji cyfrowych.</t>
  </si>
  <si>
    <t>ZAJĘTY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</si>
</sst>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0">
    <font>
      <sz val="11"/>
      <color theme="1"/>
      <name val="Calibri"/>
      <family val="2"/>
      <charset val="238"/>
      <scheme val="minor"/>
    </font>
    <font>
      <sz val="10"/>
      <color indexed="64"/>
      <name val="Arial"/>
      <family val="2"/>
      <charset val="238"/>
    </font>
    <font>
      <sz val="10"/>
      <color theme="1"/>
      <name val="Calibri"/>
      <family val="2"/>
      <charset val="238"/>
      <scheme val="minor"/>
    </font>
    <font>
      <b/>
      <sz val="15"/>
      <color theme="1"/>
      <name val="Calibri"/>
      <family val="2"/>
      <charset val="238"/>
      <scheme val="minor"/>
    </font>
    <font>
      <sz val="11"/>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10"/>
      <name val="Arial"/>
      <family val="2"/>
      <charset val="238"/>
    </font>
    <font>
      <sz val="10"/>
      <name val="Arial"/>
      <family val="2"/>
      <charset val="238"/>
    </font>
    <font>
      <sz val="10"/>
      <color theme="1"/>
      <name val="Arial Unicode MS"/>
      <family val="2"/>
      <charset val="238"/>
    </font>
    <font>
      <sz val="10"/>
      <color theme="1"/>
      <name val="Calibri"/>
      <family val="2"/>
      <charset val="238"/>
    </font>
    <font>
      <sz val="10"/>
      <name val="Calibri"/>
      <family val="2"/>
      <charset val="238"/>
      <scheme val="minor"/>
    </font>
    <font>
      <b/>
      <sz val="14"/>
      <color theme="1"/>
      <name val="Calibri"/>
      <family val="2"/>
      <charset val="238"/>
      <scheme val="minor"/>
    </font>
    <font>
      <b/>
      <sz val="16"/>
      <color theme="1"/>
      <name val="Calibri"/>
      <family val="2"/>
      <charset val="238"/>
      <scheme val="minor"/>
    </font>
    <font>
      <b/>
      <sz val="10"/>
      <color rgb="FFFF0000"/>
      <name val="Calibri"/>
      <family val="2"/>
      <charset val="238"/>
      <scheme val="minor"/>
    </font>
  </fonts>
  <fills count="4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9">
    <xf numFmtId="0" fontId="0" fillId="0" borderId="0"/>
    <xf numFmtId="0" fontId="5" fillId="0" borderId="0" applyNumberForma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13" borderId="13" applyNumberFormat="0" applyAlignment="0" applyProtection="0"/>
    <xf numFmtId="0" fontId="13" fillId="14" borderId="14" applyNumberFormat="0" applyAlignment="0" applyProtection="0"/>
    <xf numFmtId="0" fontId="14" fillId="14" borderId="13" applyNumberFormat="0" applyAlignment="0" applyProtection="0"/>
    <xf numFmtId="0" fontId="15" fillId="0" borderId="15" applyNumberFormat="0" applyFill="0" applyAlignment="0" applyProtection="0"/>
    <xf numFmtId="0" fontId="16" fillId="15" borderId="16" applyNumberFormat="0" applyAlignment="0" applyProtection="0"/>
    <xf numFmtId="0" fontId="17" fillId="0" borderId="0" applyNumberFormat="0" applyFill="0" applyBorder="0" applyAlignment="0" applyProtection="0"/>
    <xf numFmtId="0" fontId="4" fillId="16" borderId="17" applyNumberFormat="0" applyFont="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20" fillId="40" borderId="0" applyNumberFormat="0" applyBorder="0" applyAlignment="0" applyProtection="0"/>
    <xf numFmtId="0" fontId="21" fillId="0" borderId="0"/>
    <xf numFmtId="0" fontId="22" fillId="0" borderId="0"/>
    <xf numFmtId="0" fontId="4" fillId="0" borderId="0"/>
    <xf numFmtId="0" fontId="4" fillId="16" borderId="17" applyNumberFormat="0" applyFont="0" applyAlignment="0" applyProtection="0"/>
    <xf numFmtId="0" fontId="23" fillId="0" borderId="0"/>
    <xf numFmtId="0" fontId="22" fillId="0" borderId="0"/>
    <xf numFmtId="0" fontId="22" fillId="0" borderId="0"/>
  </cellStyleXfs>
  <cellXfs count="180">
    <xf numFmtId="0" fontId="0" fillId="0" borderId="0" xfId="0"/>
    <xf numFmtId="0" fontId="0" fillId="4"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 fillId="3" borderId="1" xfId="0" applyFont="1" applyFill="1" applyBorder="1" applyAlignment="1">
      <alignment horizontal="center" vertical="center" wrapText="1"/>
    </xf>
    <xf numFmtId="0" fontId="2" fillId="0" borderId="1" xfId="0" applyFont="1" applyBorder="1" applyAlignment="1">
      <alignment wrapText="1"/>
    </xf>
    <xf numFmtId="0" fontId="2" fillId="0" borderId="1" xfId="0" applyFont="1" applyBorder="1" applyAlignment="1"/>
    <xf numFmtId="15" fontId="2" fillId="0" borderId="1" xfId="0" applyNumberFormat="1" applyFont="1" applyBorder="1" applyAlignment="1"/>
    <xf numFmtId="164" fontId="2" fillId="0" borderId="1" xfId="0" applyNumberFormat="1" applyFont="1" applyBorder="1" applyAlignment="1"/>
    <xf numFmtId="0" fontId="2" fillId="0" borderId="0" xfId="0" applyFont="1" applyAlignment="1"/>
    <xf numFmtId="0" fontId="0" fillId="0" borderId="0" xfId="0" applyAlignment="1">
      <alignment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xf numFmtId="0" fontId="2" fillId="0" borderId="1" xfId="0" applyFont="1" applyBorder="1" applyAlignment="1">
      <alignment wrapText="1"/>
    </xf>
    <xf numFmtId="0" fontId="2" fillId="0" borderId="1" xfId="0" applyFont="1" applyBorder="1" applyAlignment="1"/>
    <xf numFmtId="0" fontId="0" fillId="0" borderId="0" xfId="0" applyFill="1"/>
    <xf numFmtId="0" fontId="0" fillId="0" borderId="2" xfId="0" applyFill="1" applyBorder="1"/>
    <xf numFmtId="0" fontId="0" fillId="0" borderId="3" xfId="0" applyFill="1" applyBorder="1"/>
    <xf numFmtId="0" fontId="0" fillId="0" borderId="4" xfId="0" applyFill="1" applyBorder="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49" fontId="0" fillId="0" borderId="5" xfId="0" applyNumberFormat="1" applyFill="1" applyBorder="1"/>
    <xf numFmtId="0" fontId="0" fillId="0" borderId="7" xfId="0" applyFill="1" applyBorder="1"/>
    <xf numFmtId="0" fontId="0" fillId="0" borderId="8" xfId="0" applyFill="1" applyBorder="1"/>
    <xf numFmtId="0" fontId="0" fillId="0" borderId="9" xfId="0" applyFill="1" applyBorder="1"/>
    <xf numFmtId="0" fontId="2" fillId="0" borderId="1" xfId="0" applyFont="1" applyBorder="1" applyAlignment="1" applyProtection="1">
      <protection locked="0"/>
    </xf>
    <xf numFmtId="0" fontId="0" fillId="5" borderId="0" xfId="0" applyFill="1"/>
    <xf numFmtId="0" fontId="0" fillId="7" borderId="0" xfId="0" applyFill="1"/>
    <xf numFmtId="0" fontId="0" fillId="8" borderId="0" xfId="0" applyFill="1"/>
    <xf numFmtId="0" fontId="0" fillId="9" borderId="0" xfId="0" applyFill="1"/>
    <xf numFmtId="0" fontId="0" fillId="0" borderId="0" xfId="0" applyFill="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0" fontId="22" fillId="0" borderId="0" xfId="43"/>
    <xf numFmtId="49" fontId="22" fillId="0" borderId="0" xfId="43" applyNumberFormat="1"/>
    <xf numFmtId="0" fontId="22" fillId="0" borderId="6" xfId="43" applyBorder="1"/>
    <xf numFmtId="0" fontId="22" fillId="0" borderId="0" xfId="43"/>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49" fontId="22" fillId="0" borderId="0" xfId="43" applyNumberFormat="1"/>
    <xf numFmtId="0" fontId="2" fillId="0" borderId="0" xfId="0" applyFont="1" applyBorder="1" applyAlignment="1" applyProtection="1">
      <alignment wrapText="1"/>
      <protection locked="0"/>
    </xf>
    <xf numFmtId="0" fontId="2" fillId="0" borderId="0" xfId="0" applyFont="1" applyAlignment="1">
      <alignment wrapText="1"/>
    </xf>
    <xf numFmtId="0" fontId="25" fillId="0" borderId="1" xfId="0" applyFont="1" applyBorder="1" applyAlignment="1" applyProtection="1">
      <alignment horizontal="left" vertical="center" wrapText="1"/>
      <protection locked="0"/>
    </xf>
    <xf numFmtId="0" fontId="24" fillId="0" borderId="1" xfId="0" applyFont="1" applyBorder="1" applyAlignment="1">
      <alignment horizontal="left" wrapText="1"/>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protection locked="0"/>
    </xf>
    <xf numFmtId="0" fontId="2" fillId="0" borderId="1" xfId="0" applyFont="1" applyBorder="1" applyAlignment="1" applyProtection="1">
      <protection locked="0"/>
    </xf>
    <xf numFmtId="0" fontId="2" fillId="0" borderId="19" xfId="0" applyFont="1" applyBorder="1" applyAlignment="1" applyProtection="1">
      <protection locked="0"/>
    </xf>
    <xf numFmtId="0" fontId="2" fillId="0" borderId="19" xfId="0" applyFont="1" applyBorder="1" applyAlignment="1" applyProtection="1">
      <alignment wrapText="1"/>
      <protection locked="0"/>
    </xf>
    <xf numFmtId="0" fontId="2" fillId="0" borderId="1" xfId="0" applyFont="1" applyBorder="1" applyAlignment="1" applyProtection="1">
      <alignment horizontal="left" wrapText="1"/>
      <protection locked="0"/>
    </xf>
    <xf numFmtId="0" fontId="0" fillId="0" borderId="1" xfId="0" applyBorder="1" applyAlignment="1">
      <alignment horizontal="left" wrapText="1"/>
    </xf>
    <xf numFmtId="0" fontId="27" fillId="0" borderId="0" xfId="0" applyFont="1" applyAlignment="1">
      <alignment horizontal="center"/>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protection locked="0"/>
    </xf>
    <xf numFmtId="0" fontId="2" fillId="0" borderId="1" xfId="0" applyFont="1" applyBorder="1" applyAlignment="1" applyProtection="1">
      <protection locked="0"/>
    </xf>
    <xf numFmtId="0" fontId="0" fillId="0" borderId="1" xfId="0" applyBorder="1" applyAlignment="1">
      <alignment wrapText="1"/>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protection locked="0"/>
    </xf>
    <xf numFmtId="0" fontId="1" fillId="3" borderId="1" xfId="0" applyFont="1" applyFill="1" applyBorder="1" applyAlignment="1">
      <alignment horizontal="center" vertical="center" wrapText="1"/>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protection locked="0"/>
    </xf>
    <xf numFmtId="0" fontId="2" fillId="0" borderId="1" xfId="0" applyFont="1" applyBorder="1" applyAlignment="1" applyProtection="1">
      <protection locked="0"/>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6" fillId="0" borderId="1" xfId="0" applyFont="1" applyBorder="1" applyAlignment="1" applyProtection="1">
      <alignment wrapText="1"/>
      <protection locked="0"/>
    </xf>
    <xf numFmtId="0" fontId="28" fillId="0" borderId="1" xfId="0" applyFont="1" applyBorder="1" applyAlignment="1"/>
    <xf numFmtId="0" fontId="2" fillId="0" borderId="1" xfId="0" applyFont="1" applyBorder="1" applyAlignment="1" applyProtection="1">
      <protection locked="0"/>
    </xf>
    <xf numFmtId="0" fontId="2" fillId="0" borderId="1" xfId="0" applyFont="1" applyBorder="1" applyAlignment="1" applyProtection="1">
      <alignment wrapText="1"/>
      <protection locked="0"/>
    </xf>
    <xf numFmtId="0" fontId="25" fillId="0" borderId="1" xfId="0" applyFont="1" applyBorder="1" applyAlignment="1" applyProtection="1">
      <alignment horizontal="left" vertical="center" wrapText="1"/>
      <protection locked="0"/>
    </xf>
    <xf numFmtId="0" fontId="2" fillId="0" borderId="20" xfId="0" applyFont="1" applyBorder="1" applyAlignment="1" applyProtection="1">
      <alignment wrapText="1"/>
      <protection locked="0"/>
    </xf>
    <xf numFmtId="0" fontId="2" fillId="0" borderId="19" xfId="0" applyFont="1" applyBorder="1" applyAlignment="1" applyProtection="1">
      <alignment wrapText="1"/>
      <protection locked="0"/>
    </xf>
    <xf numFmtId="0" fontId="2" fillId="0" borderId="1" xfId="0" applyFont="1" applyBorder="1" applyProtection="1">
      <protection locked="0"/>
    </xf>
    <xf numFmtId="0" fontId="26" fillId="0" borderId="1" xfId="0" applyFont="1" applyBorder="1" applyAlignment="1" applyProtection="1">
      <alignment wrapText="1"/>
      <protection locked="0"/>
    </xf>
    <xf numFmtId="0" fontId="29" fillId="0" borderId="21" xfId="0" applyFont="1" applyBorder="1" applyAlignment="1" applyProtection="1">
      <protection locked="0"/>
    </xf>
    <xf numFmtId="0" fontId="29" fillId="0" borderId="1" xfId="0" applyFont="1" applyBorder="1" applyAlignment="1" applyProtection="1">
      <protection locked="0"/>
    </xf>
    <xf numFmtId="0" fontId="3" fillId="0" borderId="0" xfId="0" applyFont="1" applyAlignment="1">
      <alignment horizontal="center"/>
    </xf>
    <xf numFmtId="0" fontId="0" fillId="0" borderId="0" xfId="0" applyAlignment="1" applyProtection="1">
      <alignment horizontal="center"/>
      <protection locked="0"/>
    </xf>
  </cellXfs>
  <cellStyles count="49">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2" xr:uid="{00000000-0005-0000-0000-000023000000}"/>
    <cellStyle name="Normalny 3" xfId="43" xr:uid="{00000000-0005-0000-0000-000024000000}"/>
    <cellStyle name="Normalny 4" xfId="44" xr:uid="{00000000-0005-0000-0000-000025000000}"/>
    <cellStyle name="Normalny 5" xfId="46" xr:uid="{00000000-0005-0000-0000-000026000000}"/>
    <cellStyle name="Normalny 5 2" xfId="47" xr:uid="{00000000-0005-0000-0000-000027000000}"/>
    <cellStyle name="Normalny 5 3" xfId="48" xr:uid="{00000000-0005-0000-0000-00002800000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Uwaga 2" xfId="45" xr:uid="{00000000-0005-0000-0000-00002F000000}"/>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I46"/>
  <sheetViews>
    <sheetView tabSelected="1" zoomScale="106" zoomScaleNormal="106" zoomScaleSheetLayoutView="100" workbookViewId="0">
      <pane ySplit="5" topLeftCell="A6" activePane="bottomLeft" state="frozen"/>
      <selection pane="bottomLeft" activeCell="A5" sqref="A5"/>
    </sheetView>
  </sheetViews>
  <sheetFormatPr defaultRowHeight="12.75"/>
  <cols>
    <col min="1" max="1" width="6.28515625" style="13" customWidth="1"/>
    <col min="2" max="2" width="21.85546875" style="13" hidden="1" customWidth="1"/>
    <col min="3" max="3" width="9.140625" style="13" hidden="1" customWidth="1"/>
    <col min="4" max="4" width="11.85546875" style="13" hidden="1" customWidth="1"/>
    <col min="5" max="5" width="30.42578125" style="13" bestFit="1" customWidth="1"/>
    <col min="6" max="6" width="11.140625" style="13" customWidth="1"/>
    <col min="7" max="7" width="20.42578125" style="13" customWidth="1"/>
    <col min="8" max="8" width="21.85546875" style="13" customWidth="1"/>
    <col min="9" max="9" width="41" style="13" customWidth="1"/>
    <col min="10" max="10" width="30.5703125" style="13" customWidth="1"/>
    <col min="11" max="11" width="21.7109375" style="13" hidden="1" customWidth="1"/>
    <col min="12" max="12" width="12" style="13" hidden="1" customWidth="1"/>
    <col min="13" max="13" width="16.85546875" style="13" hidden="1" customWidth="1"/>
    <col min="14" max="14" width="36.42578125" style="13" hidden="1" customWidth="1"/>
    <col min="15" max="15" width="11" style="13" customWidth="1"/>
    <col min="16" max="16" width="7.42578125" style="13" hidden="1" customWidth="1"/>
    <col min="17" max="17" width="30.140625" style="13" bestFit="1" customWidth="1"/>
    <col min="18" max="18" width="16" style="13" hidden="1" customWidth="1"/>
    <col min="19" max="19" width="15" style="13" hidden="1" customWidth="1"/>
    <col min="20" max="20" width="18.140625" style="13" hidden="1" customWidth="1"/>
    <col min="21" max="21" width="35.85546875" style="13" hidden="1" customWidth="1"/>
    <col min="22" max="22" width="11.42578125" style="13" customWidth="1"/>
    <col min="23" max="23" width="8.85546875" style="13" customWidth="1"/>
    <col min="24" max="24" width="15.28515625" style="138" customWidth="1"/>
    <col min="25" max="25" width="9.5703125" style="13" customWidth="1"/>
    <col min="26" max="26" width="14.140625" style="13" hidden="1" customWidth="1"/>
    <col min="27" max="27" width="14.28515625" style="13" hidden="1" customWidth="1"/>
    <col min="28" max="28" width="7" style="13" hidden="1" customWidth="1"/>
    <col min="29" max="29" width="9.42578125" style="13" hidden="1" customWidth="1"/>
    <col min="30" max="30" width="11.5703125" style="13" hidden="1" customWidth="1"/>
    <col min="31" max="31" width="10.42578125" style="13" hidden="1" customWidth="1"/>
    <col min="32" max="32" width="9.7109375" style="13" hidden="1" customWidth="1"/>
    <col min="33" max="33" width="11" style="13" hidden="1" customWidth="1"/>
    <col min="34" max="34" width="13.140625" style="13" hidden="1" customWidth="1"/>
    <col min="35" max="35" width="5.7109375" style="13" hidden="1" customWidth="1"/>
    <col min="36" max="36" width="12.140625" style="13" hidden="1" customWidth="1"/>
    <col min="37" max="37" width="9.140625" style="13" hidden="1" customWidth="1"/>
    <col min="38" max="16384" width="9.140625" style="13"/>
  </cols>
  <sheetData>
    <row r="2" spans="1:61" ht="15" customHeight="1">
      <c r="A2" s="178" t="s">
        <v>233</v>
      </c>
      <c r="B2" s="178"/>
      <c r="C2" s="178"/>
      <c r="D2" s="178"/>
      <c r="E2" s="178"/>
      <c r="F2" s="178"/>
      <c r="G2" s="178"/>
      <c r="H2" s="178"/>
      <c r="I2" s="178"/>
      <c r="J2" s="178"/>
      <c r="K2" s="178"/>
      <c r="L2" s="178"/>
      <c r="M2" s="178"/>
      <c r="N2" s="178"/>
      <c r="O2" s="178"/>
      <c r="P2" s="178"/>
      <c r="Q2" s="178"/>
      <c r="R2" s="178"/>
      <c r="S2" s="178"/>
      <c r="T2" s="178"/>
      <c r="U2" s="178"/>
      <c r="V2" s="178"/>
      <c r="W2" s="178"/>
      <c r="X2" s="178"/>
      <c r="Y2" s="178"/>
    </row>
    <row r="3" spans="1:61" ht="15" customHeight="1">
      <c r="A3" s="179" t="s">
        <v>361</v>
      </c>
      <c r="B3" s="179"/>
      <c r="C3" s="179"/>
      <c r="D3" s="179"/>
      <c r="E3" s="179"/>
      <c r="F3" s="179"/>
      <c r="G3" s="179"/>
      <c r="H3" s="179"/>
      <c r="I3" s="179"/>
      <c r="J3" s="179"/>
      <c r="K3" s="179"/>
      <c r="L3" s="179"/>
      <c r="M3" s="179"/>
      <c r="N3" s="179"/>
      <c r="O3" s="179"/>
      <c r="P3" s="179"/>
      <c r="Q3" s="179"/>
      <c r="R3" s="179"/>
      <c r="S3" s="179"/>
      <c r="T3" s="179"/>
      <c r="U3" s="179"/>
      <c r="V3" s="179"/>
      <c r="W3" s="179"/>
      <c r="X3" s="179"/>
      <c r="Y3" s="179"/>
    </row>
    <row r="4" spans="1:61" ht="18.75">
      <c r="I4" s="149" t="s">
        <v>535</v>
      </c>
    </row>
    <row r="5" spans="1:61" s="19" customFormat="1" ht="66" customHeight="1">
      <c r="A5" s="16" t="s">
        <v>0</v>
      </c>
      <c r="B5" s="15" t="s">
        <v>179</v>
      </c>
      <c r="C5" s="15" t="s">
        <v>191</v>
      </c>
      <c r="D5" s="15" t="s">
        <v>264</v>
      </c>
      <c r="E5" s="16" t="s">
        <v>265</v>
      </c>
      <c r="F5" s="16" t="s">
        <v>3</v>
      </c>
      <c r="G5" s="16" t="s">
        <v>217</v>
      </c>
      <c r="H5" s="16" t="s">
        <v>218</v>
      </c>
      <c r="I5" s="16" t="s">
        <v>223</v>
      </c>
      <c r="J5" s="16" t="s">
        <v>178</v>
      </c>
      <c r="K5" s="17" t="s">
        <v>4</v>
      </c>
      <c r="L5" s="17" t="s">
        <v>5</v>
      </c>
      <c r="M5" s="17" t="s">
        <v>6</v>
      </c>
      <c r="N5" s="17" t="s">
        <v>227</v>
      </c>
      <c r="O5" s="17" t="s">
        <v>10</v>
      </c>
      <c r="P5" s="17" t="s">
        <v>219</v>
      </c>
      <c r="Q5" s="16" t="s">
        <v>192</v>
      </c>
      <c r="R5" s="17" t="s">
        <v>7</v>
      </c>
      <c r="S5" s="17" t="s">
        <v>8</v>
      </c>
      <c r="T5" s="17" t="s">
        <v>9</v>
      </c>
      <c r="U5" s="17" t="s">
        <v>268</v>
      </c>
      <c r="V5" s="16" t="s">
        <v>220</v>
      </c>
      <c r="W5" s="16" t="s">
        <v>226</v>
      </c>
      <c r="X5" s="158" t="s">
        <v>224</v>
      </c>
      <c r="Y5" s="8" t="s">
        <v>225</v>
      </c>
      <c r="Z5" s="15" t="s">
        <v>11</v>
      </c>
      <c r="AA5" s="15" t="s">
        <v>12</v>
      </c>
      <c r="AB5" s="15" t="s">
        <v>13</v>
      </c>
      <c r="AC5" s="15" t="s">
        <v>14</v>
      </c>
      <c r="AD5" s="15" t="s">
        <v>15</v>
      </c>
      <c r="AE5" s="15" t="s">
        <v>16</v>
      </c>
      <c r="AF5" s="15" t="s">
        <v>17</v>
      </c>
      <c r="AG5" s="15" t="s">
        <v>18</v>
      </c>
      <c r="AH5" s="15" t="s">
        <v>19</v>
      </c>
      <c r="AI5" s="15" t="s">
        <v>20</v>
      </c>
      <c r="AJ5" s="15" t="s">
        <v>21</v>
      </c>
      <c r="AK5" s="15" t="s">
        <v>22</v>
      </c>
      <c r="AL5" s="18"/>
      <c r="AM5" s="18"/>
      <c r="AN5" s="18"/>
      <c r="AO5" s="18"/>
      <c r="AP5" s="18"/>
      <c r="AQ5" s="18"/>
      <c r="AR5" s="18"/>
      <c r="AS5" s="18"/>
      <c r="AT5" s="18"/>
      <c r="AU5" s="18"/>
      <c r="AV5" s="18"/>
      <c r="AW5" s="18"/>
      <c r="AX5" s="18"/>
      <c r="AY5" s="18"/>
      <c r="AZ5" s="18"/>
      <c r="BA5" s="18"/>
      <c r="BB5" s="18"/>
      <c r="BC5" s="18"/>
      <c r="BD5" s="18"/>
      <c r="BE5" s="18"/>
      <c r="BF5" s="18"/>
      <c r="BG5" s="18"/>
      <c r="BH5" s="18"/>
      <c r="BI5" s="18"/>
    </row>
    <row r="6" spans="1:61" ht="75" customHeight="1">
      <c r="A6" s="168">
        <v>478</v>
      </c>
      <c r="B6" s="10" t="str">
        <f>VLOOKUP(E6,studia!$F$1:$I$12,2,FALSE)</f>
        <v>Automatyka i Robotyka</v>
      </c>
      <c r="C6" s="10" t="str">
        <f>VLOOKUP(E6,studia!$F$1:$I$12,3,FALSE)</f>
        <v>inż.</v>
      </c>
      <c r="D6" s="10" t="str">
        <f>VLOOKUP(E6,studia!$F$1:$I$12,4,FALSE)</f>
        <v>AMU</v>
      </c>
      <c r="E6" s="141" t="s">
        <v>464</v>
      </c>
      <c r="F6" s="177" t="s">
        <v>543</v>
      </c>
      <c r="G6" s="166" t="s">
        <v>465</v>
      </c>
      <c r="H6" s="166" t="s">
        <v>466</v>
      </c>
      <c r="I6" s="166" t="s">
        <v>467</v>
      </c>
      <c r="J6" s="142" t="s">
        <v>463</v>
      </c>
      <c r="K6" s="9" t="str">
        <f>VLOOKUP(J6,Prowadzacy!$F$2:$J$105,2,FALSE)</f>
        <v>Krzysztof</v>
      </c>
      <c r="L6" s="9" t="str">
        <f>VLOOKUP(J6,Prowadzacy!$F$2:$K$105,3,FALSE)</f>
        <v>Paweł</v>
      </c>
      <c r="M6" s="9" t="str">
        <f>VLOOKUP(J6,Prowadzacy!$F$2:$K$105,4,FALSE)</f>
        <v>Dyrcz</v>
      </c>
      <c r="N6" s="10" t="str">
        <f>VLOOKUP(J6,Prowadzacy!$F$2:$M$105,8,FALSE)</f>
        <v xml:space="preserve">Krzysztof | Dyrcz | Dr inż. |  ( 05307 ) </v>
      </c>
      <c r="O6" s="10" t="str">
        <f>VLOOKUP(J6,Prowadzacy!$F$2:$K$105,5,FALSE)</f>
        <v>K37W05D02</v>
      </c>
      <c r="P6" s="10" t="str">
        <f>VLOOKUP(J6,Prowadzacy!$F$2:$K$105,6,FALSE)</f>
        <v>ZNEMAP</v>
      </c>
      <c r="Q6" s="143" t="s">
        <v>475</v>
      </c>
      <c r="R6" s="10" t="str">
        <f>VLOOKUP(Q6,Prowadzacy!$F$2:$K$105,2,FALSE)</f>
        <v>Marcin</v>
      </c>
      <c r="S6" s="10">
        <f>VLOOKUP(Q6,Prowadzacy!$F$2:$K$105,3,FALSE)</f>
        <v>0</v>
      </c>
      <c r="T6" s="10" t="str">
        <f>VLOOKUP(Q6,Prowadzacy!$F$2:$K$105,4,FALSE)</f>
        <v>Kamiński</v>
      </c>
      <c r="U6" s="22" t="str">
        <f>VLOOKUP(Q6,Prowadzacy!$F$2:$M$105,8,FALSE)</f>
        <v xml:space="preserve">Marcin | Kamiński | Dr hab. inż. |  ( 05373 ) </v>
      </c>
      <c r="V6" s="144"/>
      <c r="W6" s="144" t="s">
        <v>222</v>
      </c>
      <c r="X6" s="160"/>
      <c r="Y6" s="144"/>
      <c r="Z6" s="11"/>
      <c r="AA6" s="12"/>
      <c r="AB6" s="10"/>
      <c r="AC6" s="10"/>
      <c r="AD6" s="10"/>
      <c r="AE6" s="10"/>
      <c r="AF6" s="10"/>
      <c r="AG6" s="10"/>
      <c r="AH6" s="10"/>
      <c r="AI6" s="10"/>
      <c r="AJ6" s="10"/>
      <c r="AK6" s="10"/>
    </row>
    <row r="7" spans="1:61" ht="226.5" customHeight="1">
      <c r="A7" s="168">
        <v>479</v>
      </c>
      <c r="B7" s="22" t="str">
        <f>VLOOKUP(E7,studia!$F$1:$I$12,2,FALSE)</f>
        <v>Automatyka i Robotyka</v>
      </c>
      <c r="C7" s="22" t="str">
        <f>VLOOKUP(E7,studia!$F$1:$I$12,3,FALSE)</f>
        <v>inż.</v>
      </c>
      <c r="D7" s="22" t="str">
        <f>VLOOKUP(E7,studia!$F$1:$I$12,4,FALSE)</f>
        <v>AMU</v>
      </c>
      <c r="E7" s="141" t="s">
        <v>464</v>
      </c>
      <c r="F7" s="176" t="s">
        <v>543</v>
      </c>
      <c r="G7" s="146" t="s">
        <v>472</v>
      </c>
      <c r="H7" s="137" t="s">
        <v>473</v>
      </c>
      <c r="I7" s="146" t="s">
        <v>474</v>
      </c>
      <c r="J7" s="146" t="s">
        <v>475</v>
      </c>
      <c r="K7" s="21" t="str">
        <f>VLOOKUP(J7,Prowadzacy!$F$2:$J$105,2,FALSE)</f>
        <v>Marcin</v>
      </c>
      <c r="L7" s="21">
        <f>VLOOKUP(J7,Prowadzacy!$F$2:$K$105,3,FALSE)</f>
        <v>0</v>
      </c>
      <c r="M7" s="21" t="str">
        <f>VLOOKUP(J7,Prowadzacy!$F$2:$K$105,4,FALSE)</f>
        <v>Kamiński</v>
      </c>
      <c r="N7" s="22" t="str">
        <f>VLOOKUP(J7,Prowadzacy!$F$2:$M$105,8,FALSE)</f>
        <v xml:space="preserve">Marcin | Kamiński | Dr hab. inż. |  ( 05373 ) </v>
      </c>
      <c r="O7" s="22" t="str">
        <f>VLOOKUP(J7,Prowadzacy!$F$2:$K$105,5,FALSE)</f>
        <v>K37W05D02</v>
      </c>
      <c r="P7" s="22" t="str">
        <f>VLOOKUP(J7,Prowadzacy!$F$2:$K$105,6,FALSE)</f>
        <v>ZNEMAP</v>
      </c>
      <c r="Q7" s="145" t="s">
        <v>463</v>
      </c>
      <c r="R7" s="22" t="str">
        <f>VLOOKUP(Q7,Prowadzacy!$F$2:$K$105,2,FALSE)</f>
        <v>Krzysztof</v>
      </c>
      <c r="S7" s="22" t="str">
        <f>VLOOKUP(Q7,Prowadzacy!$F$2:$K$105,3,FALSE)</f>
        <v>Paweł</v>
      </c>
      <c r="T7" s="22" t="str">
        <f>VLOOKUP(Q7,Prowadzacy!$F$2:$K$105,4,FALSE)</f>
        <v>Dyrcz</v>
      </c>
      <c r="U7" s="22" t="str">
        <f>VLOOKUP(Q7,Prowadzacy!$F$2:$M$105,8,FALSE)</f>
        <v xml:space="preserve">Krzysztof | Dyrcz | Dr inż. |  ( 05307 ) </v>
      </c>
      <c r="V7" s="145"/>
      <c r="W7" s="145" t="s">
        <v>222</v>
      </c>
      <c r="X7" s="146"/>
      <c r="Y7" s="145"/>
      <c r="Z7" s="12"/>
      <c r="AA7" s="12"/>
      <c r="AB7" s="10"/>
      <c r="AC7" s="10"/>
      <c r="AD7" s="10"/>
      <c r="AE7" s="10"/>
      <c r="AF7" s="10"/>
      <c r="AG7" s="10"/>
      <c r="AH7" s="10"/>
      <c r="AI7" s="10"/>
      <c r="AJ7" s="10"/>
      <c r="AK7" s="10"/>
    </row>
    <row r="8" spans="1:61" ht="174.75" customHeight="1">
      <c r="A8" s="168">
        <v>480</v>
      </c>
      <c r="B8" s="22" t="str">
        <f>VLOOKUP(E8,studia!$F$1:$I$12,2,FALSE)</f>
        <v>Automatyka i Robotyka</v>
      </c>
      <c r="C8" s="22" t="str">
        <f>VLOOKUP(E8,studia!$F$1:$I$12,3,FALSE)</f>
        <v>inż.</v>
      </c>
      <c r="D8" s="22" t="str">
        <f>VLOOKUP(E8,studia!$F$1:$I$12,4,FALSE)</f>
        <v>AMU</v>
      </c>
      <c r="E8" s="141" t="s">
        <v>464</v>
      </c>
      <c r="F8" s="177" t="s">
        <v>543</v>
      </c>
      <c r="G8" s="166" t="s">
        <v>483</v>
      </c>
      <c r="H8" s="166" t="s">
        <v>484</v>
      </c>
      <c r="I8" s="166" t="s">
        <v>485</v>
      </c>
      <c r="J8" s="166" t="s">
        <v>486</v>
      </c>
      <c r="K8" s="21" t="str">
        <f>VLOOKUP(J8,Prowadzacy!$F$2:$J$105,2,FALSE)</f>
        <v>Piotr</v>
      </c>
      <c r="L8" s="21" t="str">
        <f>VLOOKUP(J8,Prowadzacy!$F$2:$K$105,3,FALSE)</f>
        <v>Jóżef</v>
      </c>
      <c r="M8" s="21" t="str">
        <f>VLOOKUP(J8,Prowadzacy!$F$2:$K$105,4,FALSE)</f>
        <v>Serkies</v>
      </c>
      <c r="N8" s="22" t="str">
        <f>VLOOKUP(J8,Prowadzacy!$F$2:$M$105,8,FALSE)</f>
        <v xml:space="preserve">Piotr | Serkies | Dr inż. |  ( 05383 ) </v>
      </c>
      <c r="O8" s="22" t="str">
        <f>VLOOKUP(J8,Prowadzacy!$F$2:$K$105,5,FALSE)</f>
        <v>K37W05D02</v>
      </c>
      <c r="P8" s="22" t="str">
        <f>VLOOKUP(J8,Prowadzacy!$F$2:$K$105,6,FALSE)</f>
        <v>ZNEMAP</v>
      </c>
      <c r="Q8" s="165" t="s">
        <v>490</v>
      </c>
      <c r="R8" s="22" t="str">
        <f>VLOOKUP(Q8,Prowadzacy!$F$2:$K$105,2,FALSE)</f>
        <v>Karol</v>
      </c>
      <c r="S8" s="22">
        <f>VLOOKUP(Q8,Prowadzacy!$F$2:$K$105,3,FALSE)</f>
        <v>0</v>
      </c>
      <c r="T8" s="22" t="str">
        <f>VLOOKUP(Q8,Prowadzacy!$F$2:$K$105,4,FALSE)</f>
        <v>Wróbel</v>
      </c>
      <c r="U8" s="22" t="str">
        <f>VLOOKUP(Q8,Prowadzacy!$F$2:$M$105,8,FALSE)</f>
        <v xml:space="preserve">Karol | Wróbel | Dr inż. |  ( 053112 ) </v>
      </c>
      <c r="V8" s="165"/>
      <c r="W8" s="165" t="s">
        <v>222</v>
      </c>
      <c r="X8" s="166"/>
      <c r="Y8" s="165"/>
      <c r="Z8" s="12"/>
      <c r="AA8" s="12"/>
      <c r="AB8" s="10"/>
      <c r="AC8" s="10"/>
      <c r="AD8" s="10"/>
      <c r="AE8" s="10"/>
      <c r="AF8" s="10"/>
      <c r="AG8" s="10"/>
      <c r="AH8" s="10"/>
      <c r="AI8" s="10"/>
      <c r="AJ8" s="10"/>
      <c r="AK8" s="10"/>
    </row>
    <row r="9" spans="1:61" ht="129.75">
      <c r="A9" s="168">
        <v>481</v>
      </c>
      <c r="B9" s="22" t="str">
        <f>VLOOKUP(E9,studia!$F$1:$I$12,2,FALSE)</f>
        <v>Automatyka i Robotyka</v>
      </c>
      <c r="C9" s="22" t="str">
        <f>VLOOKUP(E9,studia!$F$1:$I$12,3,FALSE)</f>
        <v>inż.</v>
      </c>
      <c r="D9" s="22" t="str">
        <f>VLOOKUP(E9,studia!$F$1:$I$12,4,FALSE)</f>
        <v>ASE</v>
      </c>
      <c r="E9" s="166" t="s">
        <v>410</v>
      </c>
      <c r="F9" s="141"/>
      <c r="G9" s="142" t="s">
        <v>411</v>
      </c>
      <c r="H9" s="142" t="s">
        <v>412</v>
      </c>
      <c r="I9" s="142" t="s">
        <v>413</v>
      </c>
      <c r="J9" s="142" t="s">
        <v>401</v>
      </c>
      <c r="K9" s="21" t="str">
        <f>VLOOKUP(J9,Prowadzacy!$F$2:$J$105,2,FALSE)</f>
        <v>Piotr</v>
      </c>
      <c r="L9" s="21" t="str">
        <f>VLOOKUP(J9,Prowadzacy!$F$2:$K$105,3,FALSE)</f>
        <v>Eugeniusz</v>
      </c>
      <c r="M9" s="21" t="str">
        <f>VLOOKUP(J9,Prowadzacy!$F$2:$K$105,4,FALSE)</f>
        <v>Pierz</v>
      </c>
      <c r="N9" s="22" t="str">
        <f>VLOOKUP(J9,Prowadzacy!$F$2:$M$105,8,FALSE)</f>
        <v xml:space="preserve">Piotr | Pierz | Dr inż. |  ( 05232 ) </v>
      </c>
      <c r="O9" s="22" t="str">
        <f>VLOOKUP(J9,Prowadzacy!$F$2:$K$105,5,FALSE)</f>
        <v>K36W05D02</v>
      </c>
      <c r="P9" s="22" t="str">
        <f>VLOOKUP(J9,Prowadzacy!$F$2:$K$105,6,FALSE)</f>
        <v>ZAS</v>
      </c>
      <c r="Q9" s="143" t="s">
        <v>383</v>
      </c>
      <c r="R9" s="22" t="str">
        <f>VLOOKUP(Q9,Prowadzacy!$F$2:$K$105,2,FALSE)</f>
        <v>Bartosz</v>
      </c>
      <c r="S9" s="22" t="str">
        <f>VLOOKUP(Q9,Prowadzacy!$F$2:$K$105,3,FALSE)</f>
        <v>Jan</v>
      </c>
      <c r="T9" s="22" t="str">
        <f>VLOOKUP(Q9,Prowadzacy!$F$2:$K$105,4,FALSE)</f>
        <v>Brusiłowicz</v>
      </c>
      <c r="U9" s="22" t="str">
        <f>VLOOKUP(Q9,Prowadzacy!$F$2:$M$105,8,FALSE)</f>
        <v xml:space="preserve">Bartosz | Brusiłowicz | Dr inż. |  ( 05413 ) </v>
      </c>
      <c r="V9" s="144"/>
      <c r="W9" s="144" t="s">
        <v>222</v>
      </c>
      <c r="X9" s="160"/>
      <c r="Y9" s="144"/>
      <c r="Z9" s="12"/>
      <c r="AA9" s="12"/>
      <c r="AB9" s="10"/>
      <c r="AC9" s="10"/>
      <c r="AD9" s="10"/>
      <c r="AE9" s="10"/>
      <c r="AF9" s="10"/>
      <c r="AG9" s="10"/>
      <c r="AH9" s="10"/>
      <c r="AI9" s="10"/>
      <c r="AJ9" s="10"/>
      <c r="AK9" s="10"/>
    </row>
    <row r="10" spans="1:61" ht="129.75">
      <c r="A10" s="168">
        <v>482</v>
      </c>
      <c r="B10" s="22" t="str">
        <f>VLOOKUP(E10,studia!$F$1:$I$12,2,FALSE)</f>
        <v>Automatyka i Robotyka</v>
      </c>
      <c r="C10" s="22" t="str">
        <f>VLOOKUP(E10,studia!$F$1:$I$12,3,FALSE)</f>
        <v>inż.</v>
      </c>
      <c r="D10" s="22" t="str">
        <f>VLOOKUP(E10,studia!$F$1:$I$12,4,FALSE)</f>
        <v>ASE</v>
      </c>
      <c r="E10" s="166" t="s">
        <v>410</v>
      </c>
      <c r="F10" s="141"/>
      <c r="G10" s="142" t="s">
        <v>414</v>
      </c>
      <c r="H10" s="142" t="s">
        <v>415</v>
      </c>
      <c r="I10" s="142" t="s">
        <v>416</v>
      </c>
      <c r="J10" s="142" t="s">
        <v>401</v>
      </c>
      <c r="K10" s="21" t="str">
        <f>VLOOKUP(J10,Prowadzacy!$F$2:$J$105,2,FALSE)</f>
        <v>Piotr</v>
      </c>
      <c r="L10" s="21" t="str">
        <f>VLOOKUP(J10,Prowadzacy!$F$2:$K$105,3,FALSE)</f>
        <v>Eugeniusz</v>
      </c>
      <c r="M10" s="21" t="str">
        <f>VLOOKUP(J10,Prowadzacy!$F$2:$K$105,4,FALSE)</f>
        <v>Pierz</v>
      </c>
      <c r="N10" s="22" t="str">
        <f>VLOOKUP(J10,Prowadzacy!$F$2:$M$105,8,FALSE)</f>
        <v xml:space="preserve">Piotr | Pierz | Dr inż. |  ( 05232 ) </v>
      </c>
      <c r="O10" s="22" t="str">
        <f>VLOOKUP(J10,Prowadzacy!$F$2:$K$105,5,FALSE)</f>
        <v>K36W05D02</v>
      </c>
      <c r="P10" s="22" t="str">
        <f>VLOOKUP(J10,Prowadzacy!$F$2:$K$105,6,FALSE)</f>
        <v>ZAS</v>
      </c>
      <c r="Q10" s="143" t="s">
        <v>441</v>
      </c>
      <c r="R10" s="22" t="str">
        <f>VLOOKUP(Q10,Prowadzacy!$F$2:$K$105,2,FALSE)</f>
        <v>Janusz</v>
      </c>
      <c r="S10" s="22" t="str">
        <f>VLOOKUP(Q10,Prowadzacy!$F$2:$K$105,3,FALSE)</f>
        <v>Kazimierz</v>
      </c>
      <c r="T10" s="22" t="str">
        <f>VLOOKUP(Q10,Prowadzacy!$F$2:$K$105,4,FALSE)</f>
        <v>Staszewski</v>
      </c>
      <c r="U10" s="22" t="str">
        <f>VLOOKUP(Q10,Prowadzacy!$F$2:$M$105,8,FALSE)</f>
        <v xml:space="preserve">Janusz | Staszewski | Dr inż. |  ( 05263 ) </v>
      </c>
      <c r="V10" s="144"/>
      <c r="W10" s="144" t="s">
        <v>222</v>
      </c>
      <c r="X10" s="160"/>
      <c r="Y10" s="144"/>
      <c r="Z10" s="12"/>
      <c r="AA10" s="12"/>
      <c r="AB10" s="10"/>
      <c r="AC10" s="10"/>
      <c r="AD10" s="10"/>
      <c r="AE10" s="10"/>
      <c r="AF10" s="10"/>
      <c r="AG10" s="10"/>
      <c r="AH10" s="10"/>
      <c r="AI10" s="10"/>
      <c r="AJ10" s="10"/>
      <c r="AK10" s="10"/>
    </row>
    <row r="11" spans="1:61" ht="142.5">
      <c r="A11" s="168">
        <v>483</v>
      </c>
      <c r="B11" s="22" t="str">
        <f>VLOOKUP(E11,studia!$F$1:$I$12,2,FALSE)</f>
        <v>Automatyka i Robotyka</v>
      </c>
      <c r="C11" s="22" t="str">
        <f>VLOOKUP(E11,studia!$F$1:$I$12,3,FALSE)</f>
        <v>inż.</v>
      </c>
      <c r="D11" s="22" t="str">
        <f>VLOOKUP(E11,studia!$F$1:$I$12,4,FALSE)</f>
        <v>ASE</v>
      </c>
      <c r="E11" s="166" t="s">
        <v>410</v>
      </c>
      <c r="F11" s="141"/>
      <c r="G11" s="142" t="s">
        <v>417</v>
      </c>
      <c r="H11" s="142" t="s">
        <v>418</v>
      </c>
      <c r="I11" s="142" t="s">
        <v>419</v>
      </c>
      <c r="J11" s="142" t="s">
        <v>401</v>
      </c>
      <c r="K11" s="21" t="str">
        <f>VLOOKUP(J11,Prowadzacy!$F$2:$J$105,2,FALSE)</f>
        <v>Piotr</v>
      </c>
      <c r="L11" s="21" t="str">
        <f>VLOOKUP(J11,Prowadzacy!$F$2:$K$105,3,FALSE)</f>
        <v>Eugeniusz</v>
      </c>
      <c r="M11" s="21" t="str">
        <f>VLOOKUP(J11,Prowadzacy!$F$2:$K$105,4,FALSE)</f>
        <v>Pierz</v>
      </c>
      <c r="N11" s="22" t="str">
        <f>VLOOKUP(J11,Prowadzacy!$F$2:$M$105,8,FALSE)</f>
        <v xml:space="preserve">Piotr | Pierz | Dr inż. |  ( 05232 ) </v>
      </c>
      <c r="O11" s="22" t="str">
        <f>VLOOKUP(J11,Prowadzacy!$F$2:$K$105,5,FALSE)</f>
        <v>K36W05D02</v>
      </c>
      <c r="P11" s="22" t="str">
        <f>VLOOKUP(J11,Prowadzacy!$F$2:$K$105,6,FALSE)</f>
        <v>ZAS</v>
      </c>
      <c r="Q11" s="143" t="s">
        <v>442</v>
      </c>
      <c r="R11" s="22" t="str">
        <f>VLOOKUP(Q11,Prowadzacy!$F$2:$K$105,2,FALSE)</f>
        <v>Łukasz</v>
      </c>
      <c r="S11" s="22">
        <f>VLOOKUP(Q11,Prowadzacy!$F$2:$K$105,3,FALSE)</f>
        <v>0</v>
      </c>
      <c r="T11" s="22" t="str">
        <f>VLOOKUP(Q11,Prowadzacy!$F$2:$K$105,4,FALSE)</f>
        <v>Staszewski</v>
      </c>
      <c r="U11" s="22" t="str">
        <f>VLOOKUP(Q11,Prowadzacy!$F$2:$M$105,8,FALSE)</f>
        <v xml:space="preserve">Łukasz | Staszewski | Dr inż. |  ( 05410 ) </v>
      </c>
      <c r="V11" s="144"/>
      <c r="W11" s="144" t="s">
        <v>222</v>
      </c>
      <c r="X11" s="160"/>
      <c r="Y11" s="144"/>
      <c r="Z11" s="12"/>
      <c r="AA11" s="12"/>
      <c r="AB11" s="10"/>
      <c r="AC11" s="10"/>
      <c r="AD11" s="10"/>
      <c r="AE11" s="10"/>
      <c r="AF11" s="10"/>
      <c r="AG11" s="10"/>
      <c r="AH11" s="10"/>
      <c r="AI11" s="10"/>
      <c r="AJ11" s="10"/>
      <c r="AK11" s="10"/>
    </row>
    <row r="12" spans="1:61" ht="180.75">
      <c r="A12" s="168">
        <v>484</v>
      </c>
      <c r="B12" s="22" t="str">
        <f>VLOOKUP(E12,studia!$F$1:$I$12,2,FALSE)</f>
        <v>Automatyka i Robotyka</v>
      </c>
      <c r="C12" s="22" t="str">
        <f>VLOOKUP(E12,studia!$F$1:$I$12,3,FALSE)</f>
        <v>mgr</v>
      </c>
      <c r="D12" s="22" t="str">
        <f>VLOOKUP(E12,studia!$F$1:$I$12,4,FALSE)</f>
        <v>AMU</v>
      </c>
      <c r="E12" s="166" t="s">
        <v>397</v>
      </c>
      <c r="F12" s="141"/>
      <c r="G12" s="142" t="s">
        <v>398</v>
      </c>
      <c r="H12" s="142" t="s">
        <v>399</v>
      </c>
      <c r="I12" s="142" t="s">
        <v>400</v>
      </c>
      <c r="J12" s="142" t="s">
        <v>401</v>
      </c>
      <c r="K12" s="21" t="str">
        <f>VLOOKUP(J12,Prowadzacy!$F$2:$J$105,2,FALSE)</f>
        <v>Piotr</v>
      </c>
      <c r="L12" s="21" t="str">
        <f>VLOOKUP(J12,Prowadzacy!$F$2:$K$105,3,FALSE)</f>
        <v>Eugeniusz</v>
      </c>
      <c r="M12" s="21" t="str">
        <f>VLOOKUP(J12,Prowadzacy!$F$2:$K$105,4,FALSE)</f>
        <v>Pierz</v>
      </c>
      <c r="N12" s="22" t="str">
        <f>VLOOKUP(J12,Prowadzacy!$F$2:$M$105,8,FALSE)</f>
        <v xml:space="preserve">Piotr | Pierz | Dr inż. |  ( 05232 ) </v>
      </c>
      <c r="O12" s="22" t="str">
        <f>VLOOKUP(J12,Prowadzacy!$F$2:$K$105,5,FALSE)</f>
        <v>K36W05D02</v>
      </c>
      <c r="P12" s="22" t="str">
        <f>VLOOKUP(J12,Prowadzacy!$F$2:$K$105,6,FALSE)</f>
        <v>ZAS</v>
      </c>
      <c r="Q12" s="143" t="s">
        <v>440</v>
      </c>
      <c r="R12" s="22" t="str">
        <f>VLOOKUP(Q12,Prowadzacy!$F$2:$K$105,2,FALSE)</f>
        <v>Daniel</v>
      </c>
      <c r="S12" s="22" t="str">
        <f>VLOOKUP(Q12,Prowadzacy!$F$2:$K$105,3,FALSE)</f>
        <v>Łukasz</v>
      </c>
      <c r="T12" s="22" t="str">
        <f>VLOOKUP(Q12,Prowadzacy!$F$2:$K$105,4,FALSE)</f>
        <v>Bejmert</v>
      </c>
      <c r="U12" s="22" t="str">
        <f>VLOOKUP(Q12,Prowadzacy!$F$2:$M$105,8,FALSE)</f>
        <v xml:space="preserve">Daniel | Bejmert | Dr inż. |  ( 05285 ) </v>
      </c>
      <c r="V12" s="144"/>
      <c r="W12" s="144" t="s">
        <v>222</v>
      </c>
      <c r="X12" s="160"/>
      <c r="Y12" s="144"/>
      <c r="Z12" s="12"/>
      <c r="AA12" s="12"/>
      <c r="AB12" s="10"/>
      <c r="AC12" s="10"/>
      <c r="AD12" s="10"/>
      <c r="AE12" s="10"/>
      <c r="AF12" s="10"/>
      <c r="AG12" s="10"/>
      <c r="AH12" s="10"/>
      <c r="AI12" s="10"/>
      <c r="AJ12" s="10"/>
      <c r="AK12" s="10"/>
    </row>
    <row r="13" spans="1:61" ht="321">
      <c r="A13" s="168">
        <v>485</v>
      </c>
      <c r="B13" s="22" t="str">
        <f>VLOOKUP(E13,studia!$F$1:$I$12,2,FALSE)</f>
        <v>Automatyka i Robotyka</v>
      </c>
      <c r="C13" s="22" t="str">
        <f>VLOOKUP(E13,studia!$F$1:$I$12,3,FALSE)</f>
        <v>mgr</v>
      </c>
      <c r="D13" s="22" t="str">
        <f>VLOOKUP(E13,studia!$F$1:$I$12,4,FALSE)</f>
        <v>AMU</v>
      </c>
      <c r="E13" s="141" t="s">
        <v>397</v>
      </c>
      <c r="F13" s="176" t="s">
        <v>543</v>
      </c>
      <c r="G13" s="142" t="s">
        <v>455</v>
      </c>
      <c r="H13" s="142" t="s">
        <v>456</v>
      </c>
      <c r="I13" s="142" t="s">
        <v>457</v>
      </c>
      <c r="J13" s="142" t="s">
        <v>458</v>
      </c>
      <c r="K13" s="21" t="str">
        <f>VLOOKUP(J13,Prowadzacy!$F$2:$J$105,2,FALSE)</f>
        <v>Mateusz</v>
      </c>
      <c r="L13" s="21">
        <f>VLOOKUP(J13,Prowadzacy!$F$2:$K$105,3,FALSE)</f>
        <v>0</v>
      </c>
      <c r="M13" s="21" t="str">
        <f>VLOOKUP(J13,Prowadzacy!$F$2:$K$105,4,FALSE)</f>
        <v>Dybkowski</v>
      </c>
      <c r="N13" s="22" t="str">
        <f>VLOOKUP(J13,Prowadzacy!$F$2:$M$105,8,FALSE)</f>
        <v xml:space="preserve">Mateusz | Dybkowski | Dr hab. inż. |  ( 05366 ) </v>
      </c>
      <c r="O13" s="22" t="str">
        <f>VLOOKUP(J13,Prowadzacy!$F$2:$K$105,5,FALSE)</f>
        <v>K37W05D02</v>
      </c>
      <c r="P13" s="22" t="str">
        <f>VLOOKUP(J13,Prowadzacy!$F$2:$K$105,6,FALSE)</f>
        <v>ZNEMAP</v>
      </c>
      <c r="Q13" s="143" t="s">
        <v>463</v>
      </c>
      <c r="R13" s="22" t="str">
        <f>VLOOKUP(Q13,Prowadzacy!$F$2:$K$105,2,FALSE)</f>
        <v>Krzysztof</v>
      </c>
      <c r="S13" s="22" t="str">
        <f>VLOOKUP(Q13,Prowadzacy!$F$2:$K$105,3,FALSE)</f>
        <v>Paweł</v>
      </c>
      <c r="T13" s="22" t="str">
        <f>VLOOKUP(Q13,Prowadzacy!$F$2:$K$105,4,FALSE)</f>
        <v>Dyrcz</v>
      </c>
      <c r="U13" s="22" t="str">
        <f>VLOOKUP(Q13,Prowadzacy!$F$2:$M$105,8,FALSE)</f>
        <v xml:space="preserve">Krzysztof | Dyrcz | Dr inż. |  ( 05307 ) </v>
      </c>
      <c r="V13" s="144"/>
      <c r="W13" s="144" t="s">
        <v>222</v>
      </c>
      <c r="X13" s="160"/>
      <c r="Y13" s="144"/>
      <c r="Z13" s="12"/>
      <c r="AA13" s="12"/>
      <c r="AB13" s="10"/>
      <c r="AC13" s="10"/>
      <c r="AD13" s="10"/>
      <c r="AE13" s="10"/>
      <c r="AF13" s="10"/>
      <c r="AG13" s="10"/>
      <c r="AH13" s="10"/>
      <c r="AI13" s="10"/>
      <c r="AJ13" s="10"/>
      <c r="AK13" s="10"/>
    </row>
    <row r="14" spans="1:61" ht="213" customHeight="1">
      <c r="A14" s="168">
        <v>486</v>
      </c>
      <c r="B14" s="22" t="str">
        <f>VLOOKUP(E14,studia!$F$1:$I$12,2,FALSE)</f>
        <v>Automatyka i Robotyka</v>
      </c>
      <c r="C14" s="22" t="str">
        <f>VLOOKUP(E14,studia!$F$1:$I$12,3,FALSE)</f>
        <v>mgr</v>
      </c>
      <c r="D14" s="22" t="str">
        <f>VLOOKUP(E14,studia!$F$1:$I$12,4,FALSE)</f>
        <v>AMU</v>
      </c>
      <c r="E14" s="141" t="s">
        <v>397</v>
      </c>
      <c r="F14" s="141" t="s">
        <v>459</v>
      </c>
      <c r="G14" s="142" t="s">
        <v>460</v>
      </c>
      <c r="H14" s="142" t="s">
        <v>461</v>
      </c>
      <c r="I14" s="142" t="s">
        <v>462</v>
      </c>
      <c r="J14" s="142" t="s">
        <v>463</v>
      </c>
      <c r="K14" s="21" t="str">
        <f>VLOOKUP(J14,Prowadzacy!$F$2:$J$105,2,FALSE)</f>
        <v>Krzysztof</v>
      </c>
      <c r="L14" s="21" t="str">
        <f>VLOOKUP(J14,Prowadzacy!$F$2:$K$105,3,FALSE)</f>
        <v>Paweł</v>
      </c>
      <c r="M14" s="21" t="str">
        <f>VLOOKUP(J14,Prowadzacy!$F$2:$K$105,4,FALSE)</f>
        <v>Dyrcz</v>
      </c>
      <c r="N14" s="22" t="str">
        <f>VLOOKUP(J14,Prowadzacy!$F$2:$M$105,8,FALSE)</f>
        <v xml:space="preserve">Krzysztof | Dyrcz | Dr inż. |  ( 05307 ) </v>
      </c>
      <c r="O14" s="22" t="str">
        <f>VLOOKUP(J14,Prowadzacy!$F$2:$K$105,5,FALSE)</f>
        <v>K37W05D02</v>
      </c>
      <c r="P14" s="22" t="str">
        <f>VLOOKUP(J14,Prowadzacy!$F$2:$K$105,6,FALSE)</f>
        <v>ZNEMAP</v>
      </c>
      <c r="Q14" s="143" t="s">
        <v>482</v>
      </c>
      <c r="R14" s="22" t="str">
        <f>VLOOKUP(Q14,Prowadzacy!$F$2:$K$105,2,FALSE)</f>
        <v>Marcin</v>
      </c>
      <c r="S14" s="22" t="str">
        <f>VLOOKUP(Q14,Prowadzacy!$F$2:$K$105,3,FALSE)</f>
        <v>Stanisław</v>
      </c>
      <c r="T14" s="22" t="str">
        <f>VLOOKUP(Q14,Prowadzacy!$F$2:$K$105,4,FALSE)</f>
        <v>Pawlak</v>
      </c>
      <c r="U14" s="22" t="str">
        <f>VLOOKUP(Q14,Prowadzacy!$F$2:$M$105,8,FALSE)</f>
        <v xml:space="preserve">Marcin | Pawlak | Dr inż. |  ( 05337 ) </v>
      </c>
      <c r="V14" s="144"/>
      <c r="W14" s="144" t="s">
        <v>222</v>
      </c>
      <c r="X14" s="160"/>
      <c r="Y14" s="144"/>
      <c r="Z14" s="12"/>
      <c r="AA14" s="12"/>
      <c r="AB14" s="10"/>
      <c r="AC14" s="10"/>
      <c r="AD14" s="10"/>
      <c r="AE14" s="10"/>
      <c r="AF14" s="10"/>
      <c r="AG14" s="10"/>
      <c r="AH14" s="10"/>
      <c r="AI14" s="10"/>
      <c r="AJ14" s="10"/>
      <c r="AK14" s="10"/>
    </row>
    <row r="15" spans="1:61" ht="180.75">
      <c r="A15" s="168">
        <v>487</v>
      </c>
      <c r="B15" s="22" t="str">
        <f>VLOOKUP(E15,studia!$F$1:$I$12,2,FALSE)</f>
        <v>Automatyka i Robotyka</v>
      </c>
      <c r="C15" s="22" t="str">
        <f>VLOOKUP(E15,studia!$F$1:$I$12,3,FALSE)</f>
        <v>mgr</v>
      </c>
      <c r="D15" s="22" t="str">
        <f>VLOOKUP(E15,studia!$F$1:$I$12,4,FALSE)</f>
        <v>AMU</v>
      </c>
      <c r="E15" s="141" t="s">
        <v>397</v>
      </c>
      <c r="F15" s="176" t="s">
        <v>543</v>
      </c>
      <c r="G15" s="142" t="s">
        <v>479</v>
      </c>
      <c r="H15" s="142" t="s">
        <v>480</v>
      </c>
      <c r="I15" s="142" t="s">
        <v>481</v>
      </c>
      <c r="J15" s="142" t="s">
        <v>482</v>
      </c>
      <c r="K15" s="21" t="str">
        <f>VLOOKUP(J15,Prowadzacy!$F$2:$J$105,2,FALSE)</f>
        <v>Marcin</v>
      </c>
      <c r="L15" s="21" t="str">
        <f>VLOOKUP(J15,Prowadzacy!$F$2:$K$105,3,FALSE)</f>
        <v>Stanisław</v>
      </c>
      <c r="M15" s="21" t="str">
        <f>VLOOKUP(J15,Prowadzacy!$F$2:$K$105,4,FALSE)</f>
        <v>Pawlak</v>
      </c>
      <c r="N15" s="22" t="str">
        <f>VLOOKUP(J15,Prowadzacy!$F$2:$M$105,8,FALSE)</f>
        <v xml:space="preserve">Marcin | Pawlak | Dr inż. |  ( 05337 ) </v>
      </c>
      <c r="O15" s="22" t="str">
        <f>VLOOKUP(J15,Prowadzacy!$F$2:$K$105,5,FALSE)</f>
        <v>K37W05D02</v>
      </c>
      <c r="P15" s="22" t="str">
        <f>VLOOKUP(J15,Prowadzacy!$F$2:$K$105,6,FALSE)</f>
        <v>ZNEMAP</v>
      </c>
      <c r="Q15" s="143" t="s">
        <v>463</v>
      </c>
      <c r="R15" s="22" t="str">
        <f>VLOOKUP(Q15,Prowadzacy!$F$2:$K$105,2,FALSE)</f>
        <v>Krzysztof</v>
      </c>
      <c r="S15" s="22" t="str">
        <f>VLOOKUP(Q15,Prowadzacy!$F$2:$K$105,3,FALSE)</f>
        <v>Paweł</v>
      </c>
      <c r="T15" s="22" t="str">
        <f>VLOOKUP(Q15,Prowadzacy!$F$2:$K$105,4,FALSE)</f>
        <v>Dyrcz</v>
      </c>
      <c r="U15" s="22" t="str">
        <f>VLOOKUP(Q15,Prowadzacy!$F$2:$M$105,8,FALSE)</f>
        <v xml:space="preserve">Krzysztof | Dyrcz | Dr inż. |  ( 05307 ) </v>
      </c>
      <c r="V15" s="144"/>
      <c r="W15" s="144" t="s">
        <v>222</v>
      </c>
      <c r="X15" s="160"/>
      <c r="Y15" s="144"/>
      <c r="Z15" s="12"/>
      <c r="AA15" s="12"/>
      <c r="AB15" s="10"/>
      <c r="AC15" s="10"/>
      <c r="AD15" s="10"/>
      <c r="AE15" s="10"/>
      <c r="AF15" s="10"/>
      <c r="AG15" s="10"/>
      <c r="AH15" s="10"/>
      <c r="AI15" s="10"/>
      <c r="AJ15" s="10"/>
      <c r="AK15" s="10"/>
    </row>
    <row r="16" spans="1:61" ht="168">
      <c r="A16" s="168">
        <v>488</v>
      </c>
      <c r="B16" s="22" t="str">
        <f>VLOOKUP(E16,studia!$F$1:$I$12,2,FALSE)</f>
        <v>Automatyka i Robotyka</v>
      </c>
      <c r="C16" s="22" t="str">
        <f>VLOOKUP(E16,studia!$F$1:$I$12,3,FALSE)</f>
        <v>mgr</v>
      </c>
      <c r="D16" s="22" t="str">
        <f>VLOOKUP(E16,studia!$F$1:$I$12,4,FALSE)</f>
        <v>AMU</v>
      </c>
      <c r="E16" s="141" t="s">
        <v>397</v>
      </c>
      <c r="F16" s="176" t="s">
        <v>543</v>
      </c>
      <c r="G16" s="166" t="s">
        <v>487</v>
      </c>
      <c r="H16" s="166" t="s">
        <v>488</v>
      </c>
      <c r="I16" s="166" t="s">
        <v>489</v>
      </c>
      <c r="J16" s="142" t="s">
        <v>490</v>
      </c>
      <c r="K16" s="21" t="str">
        <f>VLOOKUP(J16,Prowadzacy!$F$2:$J$105,2,FALSE)</f>
        <v>Karol</v>
      </c>
      <c r="L16" s="21">
        <f>VLOOKUP(J16,Prowadzacy!$F$2:$K$105,3,FALSE)</f>
        <v>0</v>
      </c>
      <c r="M16" s="21" t="str">
        <f>VLOOKUP(J16,Prowadzacy!$F$2:$K$105,4,FALSE)</f>
        <v>Wróbel</v>
      </c>
      <c r="N16" s="22" t="str">
        <f>VLOOKUP(J16,Prowadzacy!$F$2:$M$105,8,FALSE)</f>
        <v xml:space="preserve">Karol | Wróbel | Dr inż. |  ( 053112 ) </v>
      </c>
      <c r="O16" s="22" t="str">
        <f>VLOOKUP(J16,Prowadzacy!$F$2:$K$105,5,FALSE)</f>
        <v>K37W05D02</v>
      </c>
      <c r="P16" s="22" t="str">
        <f>VLOOKUP(J16,Prowadzacy!$F$2:$K$105,6,FALSE)</f>
        <v>ZNEMAP</v>
      </c>
      <c r="Q16" s="143" t="s">
        <v>463</v>
      </c>
      <c r="R16" s="22" t="str">
        <f>VLOOKUP(Q16,Prowadzacy!$F$2:$K$105,2,FALSE)</f>
        <v>Krzysztof</v>
      </c>
      <c r="S16" s="22" t="str">
        <f>VLOOKUP(Q16,Prowadzacy!$F$2:$K$105,3,FALSE)</f>
        <v>Paweł</v>
      </c>
      <c r="T16" s="22" t="str">
        <f>VLOOKUP(Q16,Prowadzacy!$F$2:$K$105,4,FALSE)</f>
        <v>Dyrcz</v>
      </c>
      <c r="U16" s="22" t="str">
        <f>VLOOKUP(Q16,Prowadzacy!$F$2:$M$105,8,FALSE)</f>
        <v xml:space="preserve">Krzysztof | Dyrcz | Dr inż. |  ( 05307 ) </v>
      </c>
      <c r="V16" s="144"/>
      <c r="W16" s="144" t="s">
        <v>221</v>
      </c>
      <c r="X16" s="160" t="s">
        <v>492</v>
      </c>
      <c r="Y16" s="144" t="s">
        <v>222</v>
      </c>
      <c r="Z16" s="12"/>
      <c r="AA16" s="12"/>
      <c r="AB16" s="10"/>
      <c r="AC16" s="10"/>
      <c r="AD16" s="10"/>
      <c r="AE16" s="10"/>
      <c r="AF16" s="10"/>
      <c r="AG16" s="10"/>
      <c r="AH16" s="10"/>
      <c r="AI16" s="10"/>
      <c r="AJ16" s="10"/>
      <c r="AK16" s="10"/>
    </row>
    <row r="17" spans="1:37" ht="193.5">
      <c r="A17" s="168">
        <v>489</v>
      </c>
      <c r="B17" s="22" t="str">
        <f>VLOOKUP(E17,studia!$F$1:$I$12,2,FALSE)</f>
        <v>Automatyka i Robotyka</v>
      </c>
      <c r="C17" s="22" t="str">
        <f>VLOOKUP(E17,studia!$F$1:$I$12,3,FALSE)</f>
        <v>mgr</v>
      </c>
      <c r="D17" s="22" t="str">
        <f>VLOOKUP(E17,studia!$F$1:$I$12,4,FALSE)</f>
        <v>ASE</v>
      </c>
      <c r="E17" s="166" t="s">
        <v>402</v>
      </c>
      <c r="F17" s="141"/>
      <c r="G17" s="142" t="s">
        <v>403</v>
      </c>
      <c r="H17" s="142" t="s">
        <v>404</v>
      </c>
      <c r="I17" s="142" t="s">
        <v>405</v>
      </c>
      <c r="J17" s="142" t="s">
        <v>401</v>
      </c>
      <c r="K17" s="21" t="str">
        <f>VLOOKUP(J17,Prowadzacy!$F$2:$J$105,2,FALSE)</f>
        <v>Piotr</v>
      </c>
      <c r="L17" s="21" t="str">
        <f>VLOOKUP(J17,Prowadzacy!$F$2:$K$105,3,FALSE)</f>
        <v>Eugeniusz</v>
      </c>
      <c r="M17" s="21" t="str">
        <f>VLOOKUP(J17,Prowadzacy!$F$2:$K$105,4,FALSE)</f>
        <v>Pierz</v>
      </c>
      <c r="N17" s="22" t="str">
        <f>VLOOKUP(J17,Prowadzacy!$F$2:$M$105,8,FALSE)</f>
        <v xml:space="preserve">Piotr | Pierz | Dr inż. |  ( 05232 ) </v>
      </c>
      <c r="O17" s="22" t="str">
        <f>VLOOKUP(J17,Prowadzacy!$F$2:$K$105,5,FALSE)</f>
        <v>K36W05D02</v>
      </c>
      <c r="P17" s="22" t="str">
        <f>VLOOKUP(J17,Prowadzacy!$F$2:$K$105,6,FALSE)</f>
        <v>ZAS</v>
      </c>
      <c r="Q17" s="143" t="s">
        <v>441</v>
      </c>
      <c r="R17" s="22" t="str">
        <f>VLOOKUP(Q17,Prowadzacy!$F$2:$K$105,2,FALSE)</f>
        <v>Janusz</v>
      </c>
      <c r="S17" s="22" t="str">
        <f>VLOOKUP(Q17,Prowadzacy!$F$2:$K$105,3,FALSE)</f>
        <v>Kazimierz</v>
      </c>
      <c r="T17" s="22" t="str">
        <f>VLOOKUP(Q17,Prowadzacy!$F$2:$K$105,4,FALSE)</f>
        <v>Staszewski</v>
      </c>
      <c r="U17" s="22" t="str">
        <f>VLOOKUP(Q17,Prowadzacy!$F$2:$M$105,8,FALSE)</f>
        <v xml:space="preserve">Janusz | Staszewski | Dr inż. |  ( 05263 ) </v>
      </c>
      <c r="V17" s="144"/>
      <c r="W17" s="144" t="s">
        <v>222</v>
      </c>
      <c r="X17" s="160"/>
      <c r="Y17" s="144"/>
      <c r="Z17" s="12"/>
      <c r="AA17" s="12"/>
      <c r="AB17" s="10"/>
      <c r="AC17" s="10"/>
      <c r="AD17" s="10"/>
      <c r="AE17" s="10"/>
      <c r="AF17" s="10"/>
      <c r="AG17" s="10"/>
      <c r="AH17" s="10"/>
      <c r="AI17" s="10"/>
      <c r="AJ17" s="10"/>
      <c r="AK17" s="10"/>
    </row>
    <row r="18" spans="1:37" ht="104.25">
      <c r="A18" s="168">
        <v>490</v>
      </c>
      <c r="B18" s="22" t="str">
        <f>VLOOKUP(E18,studia!$F$1:$I$12,2,FALSE)</f>
        <v>Elektrotechnika</v>
      </c>
      <c r="C18" s="22" t="str">
        <f>VLOOKUP(E18,studia!$F$1:$I$12,3,FALSE)</f>
        <v>inż.</v>
      </c>
      <c r="D18" s="22" t="str">
        <f>VLOOKUP(E18,studia!$F$1:$I$12,4,FALSE)</f>
        <v>EEN</v>
      </c>
      <c r="E18" s="141" t="s">
        <v>384</v>
      </c>
      <c r="F18" s="176" t="s">
        <v>543</v>
      </c>
      <c r="G18" s="142" t="s">
        <v>385</v>
      </c>
      <c r="H18" s="142" t="s">
        <v>386</v>
      </c>
      <c r="I18" s="142" t="s">
        <v>387</v>
      </c>
      <c r="J18" s="142" t="s">
        <v>388</v>
      </c>
      <c r="K18" s="21" t="str">
        <f>VLOOKUP(J18,Prowadzacy!$F$2:$J$105,2,FALSE)</f>
        <v>Marta</v>
      </c>
      <c r="L18" s="21" t="str">
        <f>VLOOKUP(J18,Prowadzacy!$F$2:$K$105,3,FALSE)</f>
        <v>Monika</v>
      </c>
      <c r="M18" s="21" t="str">
        <f>VLOOKUP(J18,Prowadzacy!$F$2:$K$105,4,FALSE)</f>
        <v>Bątkiewicz-Pantuła</v>
      </c>
      <c r="N18" s="22" t="str">
        <f>VLOOKUP(J18,Prowadzacy!$F$2:$M$105,8,FALSE)</f>
        <v xml:space="preserve">Marta | Bątkiewicz-Pantuła | Dr inż. |  ( 05298 ) </v>
      </c>
      <c r="O18" s="22" t="str">
        <f>VLOOKUP(J18,Prowadzacy!$F$2:$K$105,5,FALSE)</f>
        <v>K36W05D02</v>
      </c>
      <c r="P18" s="22" t="str">
        <f>VLOOKUP(J18,Prowadzacy!$F$2:$K$105,6,FALSE)</f>
        <v>ZUE</v>
      </c>
      <c r="Q18" s="143" t="s">
        <v>439</v>
      </c>
      <c r="R18" s="22" t="str">
        <f>VLOOKUP(Q18,Prowadzacy!$F$2:$K$105,2,FALSE)</f>
        <v>Małgorzata</v>
      </c>
      <c r="S18" s="22" t="str">
        <f>VLOOKUP(Q18,Prowadzacy!$F$2:$K$105,3,FALSE)</f>
        <v>Anna</v>
      </c>
      <c r="T18" s="22" t="str">
        <f>VLOOKUP(Q18,Prowadzacy!$F$2:$K$105,4,FALSE)</f>
        <v>Bielówka</v>
      </c>
      <c r="U18" s="22" t="str">
        <f>VLOOKUP(Q18,Prowadzacy!$F$2:$M$105,8,FALSE)</f>
        <v xml:space="preserve">Małgorzata | Bielówka | Dr inż. |  ( 05286 ) </v>
      </c>
      <c r="V18" s="144"/>
      <c r="W18" s="144"/>
      <c r="X18" s="160"/>
      <c r="Y18" s="144"/>
      <c r="Z18" s="12"/>
      <c r="AA18" s="12"/>
      <c r="AB18" s="10"/>
      <c r="AC18" s="10"/>
      <c r="AD18" s="10"/>
      <c r="AE18" s="10"/>
      <c r="AF18" s="10"/>
      <c r="AG18" s="10"/>
      <c r="AH18" s="10"/>
      <c r="AI18" s="10"/>
      <c r="AJ18" s="10"/>
      <c r="AK18" s="10"/>
    </row>
    <row r="19" spans="1:37" ht="129.75">
      <c r="A19" s="168">
        <v>491</v>
      </c>
      <c r="B19" s="22" t="str">
        <f>VLOOKUP(E19,studia!$F$1:$I$12,2,FALSE)</f>
        <v>Elektrotechnika</v>
      </c>
      <c r="C19" s="22" t="str">
        <f>VLOOKUP(E19,studia!$F$1:$I$12,3,FALSE)</f>
        <v>inż.</v>
      </c>
      <c r="D19" s="22" t="str">
        <f>VLOOKUP(E19,studia!$F$1:$I$12,4,FALSE)</f>
        <v>EEN</v>
      </c>
      <c r="E19" s="141" t="s">
        <v>384</v>
      </c>
      <c r="F19" s="176" t="s">
        <v>543</v>
      </c>
      <c r="G19" s="142" t="s">
        <v>420</v>
      </c>
      <c r="H19" s="142" t="s">
        <v>421</v>
      </c>
      <c r="I19" s="142" t="s">
        <v>422</v>
      </c>
      <c r="J19" s="142" t="s">
        <v>423</v>
      </c>
      <c r="K19" s="21" t="str">
        <f>VLOOKUP(J19,Prowadzacy!$F$2:$J$105,2,FALSE)</f>
        <v>Marek</v>
      </c>
      <c r="L19" s="21" t="str">
        <f>VLOOKUP(J19,Prowadzacy!$F$2:$K$105,3,FALSE)</f>
        <v>Aleksander</v>
      </c>
      <c r="M19" s="21" t="str">
        <f>VLOOKUP(J19,Prowadzacy!$F$2:$K$105,4,FALSE)</f>
        <v>Kott</v>
      </c>
      <c r="N19" s="22" t="str">
        <f>VLOOKUP(J19,Prowadzacy!$F$2:$M$105,8,FALSE)</f>
        <v xml:space="preserve">Marek | Kott | Dr inż. |  ( 05297 ) </v>
      </c>
      <c r="O19" s="22" t="str">
        <f>VLOOKUP(J19,Prowadzacy!$F$2:$K$105,5,FALSE)</f>
        <v>K36W05D02</v>
      </c>
      <c r="P19" s="22" t="str">
        <f>VLOOKUP(J19,Prowadzacy!$F$2:$K$105,6,FALSE)</f>
        <v>ZSS</v>
      </c>
      <c r="Q19" s="143" t="s">
        <v>443</v>
      </c>
      <c r="R19" s="22" t="str">
        <f>VLOOKUP(Q19,Prowadzacy!$F$2:$K$105,2,FALSE)</f>
        <v>Robert</v>
      </c>
      <c r="S19" s="22" t="str">
        <f>VLOOKUP(Q19,Prowadzacy!$F$2:$K$105,3,FALSE)</f>
        <v>Stanisław</v>
      </c>
      <c r="T19" s="22" t="str">
        <f>VLOOKUP(Q19,Prowadzacy!$F$2:$K$105,4,FALSE)</f>
        <v>Łukomski</v>
      </c>
      <c r="U19" s="22" t="str">
        <f>VLOOKUP(Q19,Prowadzacy!$F$2:$M$105,8,FALSE)</f>
        <v xml:space="preserve">Robert | Łukomski | Dr inż. |  ( 05216 ) </v>
      </c>
      <c r="V19" s="144"/>
      <c r="W19" s="144" t="s">
        <v>222</v>
      </c>
      <c r="X19" s="160"/>
      <c r="Y19" s="144"/>
      <c r="Z19" s="12"/>
      <c r="AA19" s="12"/>
      <c r="AB19" s="10"/>
      <c r="AC19" s="10"/>
      <c r="AD19" s="10"/>
      <c r="AE19" s="10"/>
      <c r="AF19" s="10"/>
      <c r="AG19" s="10"/>
      <c r="AH19" s="10"/>
      <c r="AI19" s="10"/>
      <c r="AJ19" s="10"/>
      <c r="AK19" s="10"/>
    </row>
    <row r="20" spans="1:37" ht="219">
      <c r="A20" s="168">
        <v>492</v>
      </c>
      <c r="B20" s="22" t="str">
        <f>VLOOKUP(E20,studia!$F$1:$I$12,2,FALSE)</f>
        <v>Elektrotechnika</v>
      </c>
      <c r="C20" s="22" t="str">
        <f>VLOOKUP(E20,studia!$F$1:$I$12,3,FALSE)</f>
        <v>inż.</v>
      </c>
      <c r="D20" s="22" t="str">
        <f>VLOOKUP(E20,studia!$F$1:$I$12,4,FALSE)</f>
        <v>EEN</v>
      </c>
      <c r="E20" s="165" t="s">
        <v>384</v>
      </c>
      <c r="F20" s="176" t="s">
        <v>543</v>
      </c>
      <c r="G20" s="142" t="s">
        <v>476</v>
      </c>
      <c r="H20" s="142" t="s">
        <v>477</v>
      </c>
      <c r="I20" s="142" t="s">
        <v>478</v>
      </c>
      <c r="J20" s="142" t="s">
        <v>475</v>
      </c>
      <c r="K20" s="21" t="str">
        <f>VLOOKUP(J20,Prowadzacy!$F$2:$J$105,2,FALSE)</f>
        <v>Marcin</v>
      </c>
      <c r="L20" s="21">
        <f>VLOOKUP(J20,Prowadzacy!$F$2:$K$105,3,FALSE)</f>
        <v>0</v>
      </c>
      <c r="M20" s="21" t="str">
        <f>VLOOKUP(J20,Prowadzacy!$F$2:$K$105,4,FALSE)</f>
        <v>Kamiński</v>
      </c>
      <c r="N20" s="22" t="str">
        <f>VLOOKUP(J20,Prowadzacy!$F$2:$M$105,8,FALSE)</f>
        <v xml:space="preserve">Marcin | Kamiński | Dr hab. inż. |  ( 05373 ) </v>
      </c>
      <c r="O20" s="22" t="str">
        <f>VLOOKUP(J20,Prowadzacy!$F$2:$K$105,5,FALSE)</f>
        <v>K37W05D02</v>
      </c>
      <c r="P20" s="22" t="str">
        <f>VLOOKUP(J20,Prowadzacy!$F$2:$K$105,6,FALSE)</f>
        <v>ZNEMAP</v>
      </c>
      <c r="Q20" s="143" t="s">
        <v>463</v>
      </c>
      <c r="R20" s="22" t="str">
        <f>VLOOKUP(Q20,Prowadzacy!$F$2:$K$105,2,FALSE)</f>
        <v>Krzysztof</v>
      </c>
      <c r="S20" s="22" t="str">
        <f>VLOOKUP(Q20,Prowadzacy!$F$2:$K$105,3,FALSE)</f>
        <v>Paweł</v>
      </c>
      <c r="T20" s="22" t="str">
        <f>VLOOKUP(Q20,Prowadzacy!$F$2:$K$105,4,FALSE)</f>
        <v>Dyrcz</v>
      </c>
      <c r="U20" s="22" t="str">
        <f>VLOOKUP(Q20,Prowadzacy!$F$2:$M$105,8,FALSE)</f>
        <v xml:space="preserve">Krzysztof | Dyrcz | Dr inż. |  ( 05307 ) </v>
      </c>
      <c r="V20" s="144"/>
      <c r="W20" s="144" t="s">
        <v>222</v>
      </c>
      <c r="X20" s="160"/>
      <c r="Y20" s="144"/>
      <c r="Z20" s="12"/>
      <c r="AA20" s="10"/>
      <c r="AB20" s="10"/>
      <c r="AC20" s="10"/>
      <c r="AD20" s="10"/>
      <c r="AE20" s="10"/>
      <c r="AF20" s="10"/>
      <c r="AG20" s="10"/>
      <c r="AH20" s="10"/>
      <c r="AI20" s="10"/>
      <c r="AJ20" s="10"/>
      <c r="AK20" s="10"/>
    </row>
    <row r="21" spans="1:37" ht="129.75">
      <c r="A21" s="168">
        <v>493</v>
      </c>
      <c r="B21" s="22" t="str">
        <f>VLOOKUP(E21,studia!$F$1:$I$12,2,FALSE)</f>
        <v>Elektrotechnika</v>
      </c>
      <c r="C21" s="22" t="str">
        <f>VLOOKUP(E21,studia!$F$1:$I$12,3,FALSE)</f>
        <v>inż.</v>
      </c>
      <c r="D21" s="22" t="str">
        <f>VLOOKUP(E21,studia!$F$1:$I$12,4,FALSE)</f>
        <v>EEN</v>
      </c>
      <c r="E21" s="165" t="s">
        <v>384</v>
      </c>
      <c r="F21" s="176" t="s">
        <v>543</v>
      </c>
      <c r="G21" s="142" t="s">
        <v>517</v>
      </c>
      <c r="H21" s="142" t="s">
        <v>518</v>
      </c>
      <c r="I21" s="142" t="s">
        <v>519</v>
      </c>
      <c r="J21" s="142" t="s">
        <v>520</v>
      </c>
      <c r="K21" s="21" t="str">
        <f>VLOOKUP(J21,Prowadzacy!$F$2:$J$105,2,FALSE)</f>
        <v>Przemysław</v>
      </c>
      <c r="L21" s="21">
        <f>VLOOKUP(J21,Prowadzacy!$F$2:$K$105,3,FALSE)</f>
        <v>0</v>
      </c>
      <c r="M21" s="21" t="str">
        <f>VLOOKUP(J21,Prowadzacy!$F$2:$K$105,4,FALSE)</f>
        <v>Janik</v>
      </c>
      <c r="N21" s="22" t="str">
        <f>VLOOKUP(J21,Prowadzacy!$F$2:$M$105,8,FALSE)</f>
        <v xml:space="preserve">Przemysław | Janik | Dr hab. inż. |  ( 05115 ) </v>
      </c>
      <c r="O21" s="22" t="str">
        <f>VLOOKUP(J21,Prowadzacy!$F$2:$K$105,5,FALSE)</f>
        <v>K38W05D02</v>
      </c>
      <c r="P21" s="22" t="str">
        <f>VLOOKUP(J21,Prowadzacy!$F$2:$K$105,6,FALSE)</f>
        <v>ZET</v>
      </c>
      <c r="Q21" s="143" t="s">
        <v>533</v>
      </c>
      <c r="R21" s="22" t="str">
        <f>VLOOKUP(Q21,Prowadzacy!$F$2:$K$105,2,FALSE)</f>
        <v>Zbigniew</v>
      </c>
      <c r="S21" s="22" t="str">
        <f>VLOOKUP(Q21,Prowadzacy!$F$2:$K$105,3,FALSE)</f>
        <v>Krzysztof</v>
      </c>
      <c r="T21" s="22" t="str">
        <f>VLOOKUP(Q21,Prowadzacy!$F$2:$K$105,4,FALSE)</f>
        <v>Wacławek</v>
      </c>
      <c r="U21" s="22" t="str">
        <f>VLOOKUP(Q21,Prowadzacy!$F$2:$M$105,8,FALSE)</f>
        <v xml:space="preserve">Zbigniew | Wacławek | Dr inż. |  ( 05129 ) </v>
      </c>
      <c r="V21" s="144"/>
      <c r="W21" s="144" t="s">
        <v>222</v>
      </c>
      <c r="X21" s="160"/>
      <c r="Y21" s="144"/>
      <c r="Z21" s="12"/>
      <c r="AA21" s="10"/>
      <c r="AB21" s="10"/>
      <c r="AC21" s="10"/>
      <c r="AD21" s="10"/>
      <c r="AE21" s="10"/>
      <c r="AF21" s="10"/>
      <c r="AG21" s="10"/>
      <c r="AH21" s="10"/>
      <c r="AI21" s="10"/>
      <c r="AJ21" s="10"/>
      <c r="AK21" s="10"/>
    </row>
    <row r="22" spans="1:37" ht="117">
      <c r="A22" s="168">
        <v>494</v>
      </c>
      <c r="B22" s="22" t="str">
        <f>VLOOKUP(E22,studia!$F$1:$I$12,2,FALSE)</f>
        <v>Elektrotechnika</v>
      </c>
      <c r="C22" s="22" t="str">
        <f>VLOOKUP(E22,studia!$F$1:$I$12,3,FALSE)</f>
        <v>inż.</v>
      </c>
      <c r="D22" s="22" t="str">
        <f>VLOOKUP(E22,studia!$F$1:$I$12,4,FALSE)</f>
        <v>EEN</v>
      </c>
      <c r="E22" s="165" t="s">
        <v>384</v>
      </c>
      <c r="F22" s="141"/>
      <c r="G22" s="142" t="s">
        <v>521</v>
      </c>
      <c r="H22" s="142" t="s">
        <v>522</v>
      </c>
      <c r="I22" s="142" t="s">
        <v>523</v>
      </c>
      <c r="J22" s="142" t="s">
        <v>520</v>
      </c>
      <c r="K22" s="21" t="str">
        <f>VLOOKUP(J22,Prowadzacy!$F$2:$J$105,2,FALSE)</f>
        <v>Przemysław</v>
      </c>
      <c r="L22" s="21">
        <f>VLOOKUP(J22,Prowadzacy!$F$2:$K$105,3,FALSE)</f>
        <v>0</v>
      </c>
      <c r="M22" s="21" t="str">
        <f>VLOOKUP(J22,Prowadzacy!$F$2:$K$105,4,FALSE)</f>
        <v>Janik</v>
      </c>
      <c r="N22" s="22" t="str">
        <f>VLOOKUP(J22,Prowadzacy!$F$2:$M$105,8,FALSE)</f>
        <v xml:space="preserve">Przemysław | Janik | Dr hab. inż. |  ( 05115 ) </v>
      </c>
      <c r="O22" s="22" t="str">
        <f>VLOOKUP(J22,Prowadzacy!$F$2:$K$105,5,FALSE)</f>
        <v>K38W05D02</v>
      </c>
      <c r="P22" s="22" t="str">
        <f>VLOOKUP(J22,Prowadzacy!$F$2:$K$105,6,FALSE)</f>
        <v>ZET</v>
      </c>
      <c r="Q22" s="143" t="s">
        <v>533</v>
      </c>
      <c r="R22" s="22" t="str">
        <f>VLOOKUP(Q22,Prowadzacy!$F$2:$K$105,2,FALSE)</f>
        <v>Zbigniew</v>
      </c>
      <c r="S22" s="22" t="str">
        <f>VLOOKUP(Q22,Prowadzacy!$F$2:$K$105,3,FALSE)</f>
        <v>Krzysztof</v>
      </c>
      <c r="T22" s="22" t="str">
        <f>VLOOKUP(Q22,Prowadzacy!$F$2:$K$105,4,FALSE)</f>
        <v>Wacławek</v>
      </c>
      <c r="U22" s="22" t="str">
        <f>VLOOKUP(Q22,Prowadzacy!$F$2:$M$105,8,FALSE)</f>
        <v xml:space="preserve">Zbigniew | Wacławek | Dr inż. |  ( 05129 ) </v>
      </c>
      <c r="V22" s="144"/>
      <c r="W22" s="144" t="s">
        <v>222</v>
      </c>
      <c r="X22" s="160"/>
      <c r="Y22" s="144"/>
      <c r="Z22" s="12"/>
      <c r="AA22" s="10"/>
      <c r="AB22" s="10"/>
      <c r="AC22" s="10"/>
      <c r="AD22" s="10"/>
      <c r="AE22" s="10"/>
      <c r="AF22" s="10"/>
      <c r="AG22" s="10"/>
      <c r="AH22" s="10"/>
      <c r="AI22" s="10"/>
      <c r="AJ22" s="10"/>
      <c r="AK22" s="10"/>
    </row>
    <row r="23" spans="1:37" ht="180.75">
      <c r="A23" s="168">
        <v>495</v>
      </c>
      <c r="B23" s="22" t="str">
        <f>VLOOKUP(E23,studia!$F$1:$I$12,2,FALSE)</f>
        <v>Elektrotechnika</v>
      </c>
      <c r="C23" s="22" t="str">
        <f>VLOOKUP(E23,studia!$F$1:$I$12,3,FALSE)</f>
        <v>inż.</v>
      </c>
      <c r="D23" s="22" t="str">
        <f>VLOOKUP(E23,studia!$F$1:$I$12,4,FALSE)</f>
        <v>EEN</v>
      </c>
      <c r="E23" s="165" t="s">
        <v>384</v>
      </c>
      <c r="F23" s="141"/>
      <c r="G23" s="167" t="s">
        <v>530</v>
      </c>
      <c r="H23" s="142" t="s">
        <v>531</v>
      </c>
      <c r="I23" s="142" t="s">
        <v>532</v>
      </c>
      <c r="J23" s="142" t="s">
        <v>520</v>
      </c>
      <c r="K23" s="21" t="str">
        <f>VLOOKUP(J23,Prowadzacy!$F$2:$J$105,2,FALSE)</f>
        <v>Przemysław</v>
      </c>
      <c r="L23" s="21">
        <f>VLOOKUP(J23,Prowadzacy!$F$2:$K$105,3,FALSE)</f>
        <v>0</v>
      </c>
      <c r="M23" s="21" t="str">
        <f>VLOOKUP(J23,Prowadzacy!$F$2:$K$105,4,FALSE)</f>
        <v>Janik</v>
      </c>
      <c r="N23" s="22" t="str">
        <f>VLOOKUP(J23,Prowadzacy!$F$2:$M$105,8,FALSE)</f>
        <v xml:space="preserve">Przemysław | Janik | Dr hab. inż. |  ( 05115 ) </v>
      </c>
      <c r="O23" s="22" t="str">
        <f>VLOOKUP(J23,Prowadzacy!$F$2:$K$105,5,FALSE)</f>
        <v>K38W05D02</v>
      </c>
      <c r="P23" s="22" t="str">
        <f>VLOOKUP(J23,Prowadzacy!$F$2:$K$105,6,FALSE)</f>
        <v>ZET</v>
      </c>
      <c r="Q23" s="143" t="s">
        <v>534</v>
      </c>
      <c r="R23" s="22" t="str">
        <f>VLOOKUP(Q23,Prowadzacy!$F$2:$K$105,2,FALSE)</f>
        <v>Paweł</v>
      </c>
      <c r="S23" s="22" t="str">
        <f>VLOOKUP(Q23,Prowadzacy!$F$2:$K$105,3,FALSE)</f>
        <v>Tomasz</v>
      </c>
      <c r="T23" s="22" t="str">
        <f>VLOOKUP(Q23,Prowadzacy!$F$2:$K$105,4,FALSE)</f>
        <v>Kostyła</v>
      </c>
      <c r="U23" s="22" t="str">
        <f>VLOOKUP(Q23,Prowadzacy!$F$2:$M$105,8,FALSE)</f>
        <v xml:space="preserve">Paweł | Kostyła | Dr inż. |  ( 05108 ) </v>
      </c>
      <c r="V23" s="144"/>
      <c r="W23" s="144" t="s">
        <v>222</v>
      </c>
      <c r="X23" s="160"/>
      <c r="Y23" s="144"/>
      <c r="Z23" s="12"/>
      <c r="AA23" s="10"/>
      <c r="AB23" s="10"/>
      <c r="AC23" s="10"/>
      <c r="AD23" s="10"/>
      <c r="AE23" s="10"/>
      <c r="AF23" s="10"/>
      <c r="AG23" s="10"/>
      <c r="AH23" s="10"/>
      <c r="AI23" s="10"/>
      <c r="AJ23" s="10"/>
      <c r="AK23" s="10"/>
    </row>
    <row r="24" spans="1:37" ht="89.25">
      <c r="A24" s="168">
        <v>496</v>
      </c>
      <c r="B24" s="22" t="str">
        <f>VLOOKUP(E24,studia!$F$1:$I$12,2,FALSE)</f>
        <v>Elektrotechnika</v>
      </c>
      <c r="C24" s="22" t="str">
        <f>VLOOKUP(E24,studia!$F$1:$I$12,3,FALSE)</f>
        <v>inż.</v>
      </c>
      <c r="D24" s="22" t="str">
        <f>VLOOKUP(E24,studia!$F$1:$I$12,4,FALSE)</f>
        <v>EEN</v>
      </c>
      <c r="E24" s="165" t="s">
        <v>384</v>
      </c>
      <c r="F24" s="176" t="s">
        <v>543</v>
      </c>
      <c r="G24" s="139" t="s">
        <v>497</v>
      </c>
      <c r="H24" s="139" t="s">
        <v>498</v>
      </c>
      <c r="I24" s="139" t="s">
        <v>499</v>
      </c>
      <c r="J24" s="166" t="s">
        <v>496</v>
      </c>
      <c r="K24" s="21" t="str">
        <f>VLOOKUP(J24,Prowadzacy!$F$2:$J$105,2,FALSE)</f>
        <v>Michał</v>
      </c>
      <c r="L24" s="21">
        <f>VLOOKUP(J24,Prowadzacy!$F$2:$K$105,3,FALSE)</f>
        <v>0</v>
      </c>
      <c r="M24" s="21" t="str">
        <f>VLOOKUP(J24,Prowadzacy!$F$2:$K$105,4,FALSE)</f>
        <v>Jasiński</v>
      </c>
      <c r="N24" s="22" t="str">
        <f>VLOOKUP(J24,Prowadzacy!$F$2:$M$105,8,FALSE)</f>
        <v xml:space="preserve">Michał | Jasiński | Dr inż. |  ( p05180 ) </v>
      </c>
      <c r="O24" s="22" t="str">
        <f>VLOOKUP(J24,Prowadzacy!$F$2:$K$105,5,FALSE)</f>
        <v>K38W05D02</v>
      </c>
      <c r="P24" s="22" t="str">
        <f>VLOOKUP(J24,Prowadzacy!$F$2:$K$105,6,FALSE)</f>
        <v>ZET</v>
      </c>
      <c r="Q24" s="143" t="s">
        <v>516</v>
      </c>
      <c r="R24" s="22" t="str">
        <f>VLOOKUP(Q24,Prowadzacy!$F$2:$K$105,2,FALSE)</f>
        <v>Tomasz</v>
      </c>
      <c r="S24" s="22" t="str">
        <f>VLOOKUP(Q24,Prowadzacy!$F$2:$K$105,3,FALSE)</f>
        <v>Stanisław</v>
      </c>
      <c r="T24" s="22" t="str">
        <f>VLOOKUP(Q24,Prowadzacy!$F$2:$K$105,4,FALSE)</f>
        <v>Sikorski</v>
      </c>
      <c r="U24" s="22" t="str">
        <f>VLOOKUP(Q24,Prowadzacy!$F$2:$M$105,8,FALSE)</f>
        <v xml:space="preserve">Tomasz | Sikorski | Dr hab. inż. |  ( 05141 ) </v>
      </c>
      <c r="V24" s="144"/>
      <c r="W24" s="144" t="s">
        <v>222</v>
      </c>
      <c r="X24" s="160"/>
      <c r="Y24" s="144"/>
      <c r="Z24" s="12"/>
      <c r="AA24" s="10"/>
      <c r="AB24" s="10"/>
      <c r="AC24" s="10"/>
      <c r="AD24" s="10"/>
      <c r="AE24" s="10"/>
      <c r="AF24" s="10"/>
      <c r="AG24" s="10"/>
      <c r="AH24" s="10"/>
      <c r="AI24" s="10"/>
      <c r="AJ24" s="10"/>
      <c r="AK24" s="10"/>
    </row>
    <row r="25" spans="1:37" ht="76.5">
      <c r="A25" s="168">
        <v>497</v>
      </c>
      <c r="B25" s="22" t="str">
        <f>VLOOKUP(E25,studia!$F$1:$I$12,2,FALSE)</f>
        <v>Elektrotechnika</v>
      </c>
      <c r="C25" s="22" t="str">
        <f>VLOOKUP(E25,studia!$F$1:$I$12,3,FALSE)</f>
        <v>inż.</v>
      </c>
      <c r="D25" s="22" t="str">
        <f>VLOOKUP(E25,studia!$F$1:$I$12,4,FALSE)</f>
        <v>EEN</v>
      </c>
      <c r="E25" s="165" t="s">
        <v>384</v>
      </c>
      <c r="F25" s="141"/>
      <c r="G25" s="139" t="s">
        <v>500</v>
      </c>
      <c r="H25" s="139" t="s">
        <v>501</v>
      </c>
      <c r="I25" s="139" t="s">
        <v>502</v>
      </c>
      <c r="J25" s="166" t="s">
        <v>496</v>
      </c>
      <c r="K25" s="21" t="str">
        <f>VLOOKUP(J25,Prowadzacy!$F$2:$J$105,2,FALSE)</f>
        <v>Michał</v>
      </c>
      <c r="L25" s="21">
        <f>VLOOKUP(J25,Prowadzacy!$F$2:$K$105,3,FALSE)</f>
        <v>0</v>
      </c>
      <c r="M25" s="21" t="str">
        <f>VLOOKUP(J25,Prowadzacy!$F$2:$K$105,4,FALSE)</f>
        <v>Jasiński</v>
      </c>
      <c r="N25" s="22" t="str">
        <f>VLOOKUP(J25,Prowadzacy!$F$2:$M$105,8,FALSE)</f>
        <v xml:space="preserve">Michał | Jasiński | Dr inż. |  ( p05180 ) </v>
      </c>
      <c r="O25" s="22" t="str">
        <f>VLOOKUP(J25,Prowadzacy!$F$2:$K$105,5,FALSE)</f>
        <v>K38W05D02</v>
      </c>
      <c r="P25" s="22" t="str">
        <f>VLOOKUP(J25,Prowadzacy!$F$2:$K$105,6,FALSE)</f>
        <v>ZET</v>
      </c>
      <c r="Q25" s="143" t="s">
        <v>516</v>
      </c>
      <c r="R25" s="22" t="str">
        <f>VLOOKUP(Q25,Prowadzacy!$F$2:$K$105,2,FALSE)</f>
        <v>Tomasz</v>
      </c>
      <c r="S25" s="22" t="str">
        <f>VLOOKUP(Q25,Prowadzacy!$F$2:$K$105,3,FALSE)</f>
        <v>Stanisław</v>
      </c>
      <c r="T25" s="22" t="str">
        <f>VLOOKUP(Q25,Prowadzacy!$F$2:$K$105,4,FALSE)</f>
        <v>Sikorski</v>
      </c>
      <c r="U25" s="22" t="str">
        <f>VLOOKUP(Q25,Prowadzacy!$F$2:$M$105,8,FALSE)</f>
        <v xml:space="preserve">Tomasz | Sikorski | Dr hab. inż. |  ( 05141 ) </v>
      </c>
      <c r="V25" s="144"/>
      <c r="W25" s="144" t="s">
        <v>222</v>
      </c>
      <c r="X25" s="160"/>
      <c r="Y25" s="144"/>
      <c r="Z25" s="12"/>
      <c r="AA25" s="10"/>
      <c r="AB25" s="10"/>
      <c r="AC25" s="10"/>
      <c r="AD25" s="10"/>
      <c r="AE25" s="10"/>
      <c r="AF25" s="10"/>
      <c r="AG25" s="10"/>
      <c r="AH25" s="10"/>
      <c r="AI25" s="10"/>
      <c r="AJ25" s="10"/>
      <c r="AK25" s="10"/>
    </row>
    <row r="26" spans="1:37" ht="91.5">
      <c r="A26" s="168">
        <v>498</v>
      </c>
      <c r="B26" s="22" t="str">
        <f>VLOOKUP(E26,studia!$F$1:$I$12,2,FALSE)</f>
        <v>Elektrotechnika</v>
      </c>
      <c r="C26" s="22" t="str">
        <f>VLOOKUP(E26,studia!$F$1:$I$12,3,FALSE)</f>
        <v>inż.</v>
      </c>
      <c r="D26" s="22" t="str">
        <f>VLOOKUP(E26,studia!$F$1:$I$12,4,FALSE)</f>
        <v>EEN</v>
      </c>
      <c r="E26" s="141" t="s">
        <v>384</v>
      </c>
      <c r="F26" s="176" t="s">
        <v>543</v>
      </c>
      <c r="G26" s="166" t="s">
        <v>506</v>
      </c>
      <c r="H26" s="166" t="s">
        <v>507</v>
      </c>
      <c r="I26" s="166" t="s">
        <v>508</v>
      </c>
      <c r="J26" s="142" t="s">
        <v>496</v>
      </c>
      <c r="K26" s="21" t="str">
        <f>VLOOKUP(J26,Prowadzacy!$F$2:$J$105,2,FALSE)</f>
        <v>Michał</v>
      </c>
      <c r="L26" s="21">
        <f>VLOOKUP(J26,Prowadzacy!$F$2:$K$105,3,FALSE)</f>
        <v>0</v>
      </c>
      <c r="M26" s="21" t="str">
        <f>VLOOKUP(J26,Prowadzacy!$F$2:$K$105,4,FALSE)</f>
        <v>Jasiński</v>
      </c>
      <c r="N26" s="22" t="str">
        <f>VLOOKUP(J26,Prowadzacy!$F$2:$M$105,8,FALSE)</f>
        <v xml:space="preserve">Michał | Jasiński | Dr inż. |  ( p05180 ) </v>
      </c>
      <c r="O26" s="22" t="str">
        <f>VLOOKUP(J26,Prowadzacy!$F$2:$K$105,5,FALSE)</f>
        <v>K38W05D02</v>
      </c>
      <c r="P26" s="22" t="str">
        <f>VLOOKUP(J26,Prowadzacy!$F$2:$K$105,6,FALSE)</f>
        <v>ZET</v>
      </c>
      <c r="Q26" s="143" t="s">
        <v>516</v>
      </c>
      <c r="R26" s="22" t="str">
        <f>VLOOKUP(Q26,Prowadzacy!$F$2:$K$105,2,FALSE)</f>
        <v>Tomasz</v>
      </c>
      <c r="S26" s="22" t="str">
        <f>VLOOKUP(Q26,Prowadzacy!$F$2:$K$105,3,FALSE)</f>
        <v>Stanisław</v>
      </c>
      <c r="T26" s="22" t="str">
        <f>VLOOKUP(Q26,Prowadzacy!$F$2:$K$105,4,FALSE)</f>
        <v>Sikorski</v>
      </c>
      <c r="U26" s="22" t="str">
        <f>VLOOKUP(Q26,Prowadzacy!$F$2:$M$105,8,FALSE)</f>
        <v xml:space="preserve">Tomasz | Sikorski | Dr hab. inż. |  ( 05141 ) </v>
      </c>
      <c r="V26" s="144"/>
      <c r="W26" s="144" t="s">
        <v>222</v>
      </c>
      <c r="X26" s="160"/>
      <c r="Y26" s="144"/>
      <c r="Z26" s="12"/>
      <c r="AA26" s="10"/>
      <c r="AB26" s="10"/>
      <c r="AC26" s="10"/>
      <c r="AD26" s="10"/>
      <c r="AE26" s="10"/>
      <c r="AF26" s="10"/>
      <c r="AG26" s="10"/>
      <c r="AH26" s="10"/>
      <c r="AI26" s="10"/>
      <c r="AJ26" s="10"/>
      <c r="AK26" s="10"/>
    </row>
    <row r="27" spans="1:37" ht="76.5" customHeight="1">
      <c r="A27" s="168">
        <v>499</v>
      </c>
      <c r="B27" s="22" t="str">
        <f>VLOOKUP(E27,studia!$F$1:$I$12,2,FALSE)</f>
        <v>Elektrotechnika</v>
      </c>
      <c r="C27" s="22" t="str">
        <f>VLOOKUP(E27,studia!$F$1:$I$12,3,FALSE)</f>
        <v>inż.</v>
      </c>
      <c r="D27" s="22" t="str">
        <f>VLOOKUP(E27,studia!$F$1:$I$12,4,FALSE)</f>
        <v>ETP</v>
      </c>
      <c r="E27" s="141" t="s">
        <v>374</v>
      </c>
      <c r="F27" s="176" t="s">
        <v>543</v>
      </c>
      <c r="G27" s="166" t="s">
        <v>375</v>
      </c>
      <c r="H27" s="140" t="s">
        <v>376</v>
      </c>
      <c r="I27" s="166" t="s">
        <v>377</v>
      </c>
      <c r="J27" s="166" t="s">
        <v>378</v>
      </c>
      <c r="K27" s="21" t="str">
        <f>VLOOKUP(J27,Prowadzacy!$F$2:$J$105,2,FALSE)</f>
        <v>Joanna</v>
      </c>
      <c r="L27" s="21" t="str">
        <f>VLOOKUP(J27,Prowadzacy!$F$2:$K$105,3,FALSE)</f>
        <v>Karolina</v>
      </c>
      <c r="M27" s="21" t="str">
        <f>VLOOKUP(J27,Prowadzacy!$F$2:$K$105,4,FALSE)</f>
        <v>Budzisz</v>
      </c>
      <c r="N27" s="22" t="str">
        <f>VLOOKUP(J27,Prowadzacy!$F$2:$M$105,8,FALSE)</f>
        <v xml:space="preserve">Joanna | Budzisz | Dr inż. |  ( 05404 ) </v>
      </c>
      <c r="O27" s="22" t="str">
        <f>VLOOKUP(J27,Prowadzacy!$F$2:$K$105,5,FALSE)</f>
        <v>K36W05D02</v>
      </c>
      <c r="P27" s="22" t="str">
        <f>VLOOKUP(J27,Prowadzacy!$F$2:$K$105,6,FALSE)</f>
        <v>ZEP</v>
      </c>
      <c r="Q27" s="165" t="s">
        <v>437</v>
      </c>
      <c r="R27" s="22" t="str">
        <f>VLOOKUP(Q27,Prowadzacy!$F$2:$K$105,2,FALSE)</f>
        <v>Wiktoria</v>
      </c>
      <c r="S27" s="22" t="str">
        <f>VLOOKUP(Q27,Prowadzacy!$F$2:$K$105,3,FALSE)</f>
        <v>Maria</v>
      </c>
      <c r="T27" s="22" t="str">
        <f>VLOOKUP(Q27,Prowadzacy!$F$2:$K$105,4,FALSE)</f>
        <v>Grycan</v>
      </c>
      <c r="U27" s="22" t="str">
        <f>VLOOKUP(Q27,Prowadzacy!$F$2:$M$105,8,FALSE)</f>
        <v xml:space="preserve">Wiktoria | Grycan | Dr inż. |  ( 05408 ) </v>
      </c>
      <c r="V27" s="166" t="s">
        <v>445</v>
      </c>
      <c r="W27" s="165" t="s">
        <v>221</v>
      </c>
      <c r="X27" s="166" t="s">
        <v>446</v>
      </c>
      <c r="Y27" s="165"/>
      <c r="Z27" s="12"/>
      <c r="AA27" s="10"/>
      <c r="AB27" s="10"/>
      <c r="AC27" s="10"/>
      <c r="AD27" s="10"/>
      <c r="AE27" s="10"/>
      <c r="AF27" s="10"/>
      <c r="AG27" s="10"/>
      <c r="AH27" s="10"/>
      <c r="AI27" s="10"/>
      <c r="AJ27" s="10"/>
      <c r="AK27" s="10"/>
    </row>
    <row r="28" spans="1:37" ht="117">
      <c r="A28" s="168">
        <v>500</v>
      </c>
      <c r="B28" s="22" t="str">
        <f>VLOOKUP(E28,studia!$F$1:$I$12,2,FALSE)</f>
        <v>Elektrotechnika</v>
      </c>
      <c r="C28" s="22" t="str">
        <f>VLOOKUP(E28,studia!$F$1:$I$12,3,FALSE)</f>
        <v>inż.</v>
      </c>
      <c r="D28" s="22" t="str">
        <f>VLOOKUP(E28,studia!$F$1:$I$12,4,FALSE)</f>
        <v>ETP</v>
      </c>
      <c r="E28" s="141" t="s">
        <v>374</v>
      </c>
      <c r="F28" s="176" t="s">
        <v>543</v>
      </c>
      <c r="G28" s="142" t="s">
        <v>447</v>
      </c>
      <c r="H28" s="142" t="s">
        <v>448</v>
      </c>
      <c r="I28" s="142" t="s">
        <v>449</v>
      </c>
      <c r="J28" s="142" t="s">
        <v>450</v>
      </c>
      <c r="K28" s="21" t="str">
        <f>VLOOKUP(J28,Prowadzacy!$F$2:$J$105,2,FALSE)</f>
        <v>Robert</v>
      </c>
      <c r="L28" s="21">
        <f>VLOOKUP(J28,Prowadzacy!$F$2:$K$105,3,FALSE)</f>
        <v>0</v>
      </c>
      <c r="M28" s="21" t="str">
        <f>VLOOKUP(J28,Prowadzacy!$F$2:$K$105,4,FALSE)</f>
        <v>Czechowski</v>
      </c>
      <c r="N28" s="22" t="str">
        <f>VLOOKUP(J28,Prowadzacy!$F$2:$M$105,8,FALSE)</f>
        <v xml:space="preserve">Robert | Czechowski | Dr inż. |  ( 052345 ) </v>
      </c>
      <c r="O28" s="22" t="str">
        <f>VLOOKUP(J28,Prowadzacy!$F$2:$K$105,5,FALSE)</f>
        <v>K36W05D02</v>
      </c>
      <c r="P28" s="22" t="str">
        <f>VLOOKUP(J28,Prowadzacy!$F$2:$K$105,6,FALSE)</f>
        <v>ZAS</v>
      </c>
      <c r="Q28" s="143" t="s">
        <v>441</v>
      </c>
      <c r="R28" s="22" t="str">
        <f>VLOOKUP(Q28,Prowadzacy!$F$2:$K$105,2,FALSE)</f>
        <v>Janusz</v>
      </c>
      <c r="S28" s="22" t="str">
        <f>VLOOKUP(Q28,Prowadzacy!$F$2:$K$105,3,FALSE)</f>
        <v>Kazimierz</v>
      </c>
      <c r="T28" s="22" t="str">
        <f>VLOOKUP(Q28,Prowadzacy!$F$2:$K$105,4,FALSE)</f>
        <v>Staszewski</v>
      </c>
      <c r="U28" s="22" t="str">
        <f>VLOOKUP(Q28,Prowadzacy!$F$2:$M$105,8,FALSE)</f>
        <v xml:space="preserve">Janusz | Staszewski | Dr inż. |  ( 05263 ) </v>
      </c>
      <c r="V28" s="144"/>
      <c r="W28" s="153" t="s">
        <v>222</v>
      </c>
      <c r="X28" s="160"/>
      <c r="Y28" s="144"/>
      <c r="Z28" s="12"/>
      <c r="AA28" s="10"/>
      <c r="AB28" s="10"/>
      <c r="AC28" s="10"/>
      <c r="AD28" s="10"/>
      <c r="AE28" s="10"/>
      <c r="AF28" s="10"/>
      <c r="AG28" s="10"/>
      <c r="AH28" s="10"/>
      <c r="AI28" s="10"/>
      <c r="AJ28" s="10"/>
      <c r="AK28" s="10"/>
    </row>
    <row r="29" spans="1:37" ht="102" customHeight="1">
      <c r="A29" s="168">
        <v>501</v>
      </c>
      <c r="B29" s="22" t="str">
        <f>VLOOKUP(E29,studia!$F$1:$I$12,2,FALSE)</f>
        <v>Elektrotechnika</v>
      </c>
      <c r="C29" s="22" t="str">
        <f>VLOOKUP(E29,studia!$F$1:$I$12,3,FALSE)</f>
        <v>inż.</v>
      </c>
      <c r="D29" s="22" t="str">
        <f>VLOOKUP(E29,studia!$F$1:$I$12,4,FALSE)</f>
        <v>ETP</v>
      </c>
      <c r="E29" s="141" t="s">
        <v>374</v>
      </c>
      <c r="F29" s="176" t="s">
        <v>543</v>
      </c>
      <c r="G29" s="154" t="s">
        <v>451</v>
      </c>
      <c r="H29" s="154" t="s">
        <v>452</v>
      </c>
      <c r="I29" s="154" t="s">
        <v>453</v>
      </c>
      <c r="J29" s="154" t="s">
        <v>454</v>
      </c>
      <c r="K29" s="21" t="str">
        <f>VLOOKUP(J29,Prowadzacy!$F$2:$J$105,2,FALSE)</f>
        <v>Grażyna</v>
      </c>
      <c r="L29" s="21" t="str">
        <f>VLOOKUP(J29,Prowadzacy!$F$2:$K$105,3,FALSE)</f>
        <v>Zuzanna</v>
      </c>
      <c r="M29" s="21" t="str">
        <f>VLOOKUP(J29,Prowadzacy!$F$2:$K$105,4,FALSE)</f>
        <v>Dąbrowska-Kauf</v>
      </c>
      <c r="N29" s="22" t="str">
        <f>VLOOKUP(J29,Prowadzacy!$F$2:$M$105,8,FALSE)</f>
        <v xml:space="preserve">Grażyna | Dąbrowska-Kauf | Dr inż. |  ( 05206 ) </v>
      </c>
      <c r="O29" s="22" t="str">
        <f>VLOOKUP(J29,Prowadzacy!$F$2:$K$105,5,FALSE)</f>
        <v>K36W05D02</v>
      </c>
      <c r="P29" s="22" t="str">
        <f>VLOOKUP(J29,Prowadzacy!$F$2:$K$105,6,FALSE)</f>
        <v>ZEP</v>
      </c>
      <c r="Q29" s="154" t="s">
        <v>436</v>
      </c>
      <c r="R29" s="22" t="str">
        <f>VLOOKUP(Q29,Prowadzacy!$F$2:$K$105,2,FALSE)</f>
        <v>Janusz</v>
      </c>
      <c r="S29" s="22" t="str">
        <f>VLOOKUP(Q29,Prowadzacy!$F$2:$K$105,3,FALSE)</f>
        <v>Stanisław</v>
      </c>
      <c r="T29" s="22" t="str">
        <f>VLOOKUP(Q29,Prowadzacy!$F$2:$K$105,4,FALSE)</f>
        <v>Konieczny</v>
      </c>
      <c r="U29" s="22" t="str">
        <f>VLOOKUP(Q29,Prowadzacy!$F$2:$M$105,8,FALSE)</f>
        <v xml:space="preserve">Janusz | Konieczny | Dr inż. |  ( 05269 ) </v>
      </c>
      <c r="V29" s="144"/>
      <c r="W29" s="153" t="s">
        <v>222</v>
      </c>
      <c r="X29" s="160"/>
      <c r="Y29" s="144"/>
      <c r="Z29" s="12"/>
      <c r="AA29" s="10"/>
      <c r="AB29" s="10"/>
      <c r="AC29" s="10"/>
      <c r="AD29" s="10"/>
      <c r="AE29" s="10"/>
      <c r="AF29" s="10"/>
      <c r="AG29" s="10"/>
      <c r="AH29" s="10"/>
      <c r="AI29" s="10"/>
      <c r="AJ29" s="10"/>
      <c r="AK29" s="10"/>
    </row>
    <row r="30" spans="1:37" ht="99.75" customHeight="1">
      <c r="A30" s="168">
        <v>502</v>
      </c>
      <c r="B30" s="22" t="str">
        <f>VLOOKUP(E30,studia!$F$1:$I$12,2,FALSE)</f>
        <v>Elektrotechnika</v>
      </c>
      <c r="C30" s="22" t="str">
        <f>VLOOKUP(E30,studia!$F$1:$I$12,3,FALSE)</f>
        <v>inż.</v>
      </c>
      <c r="D30" s="22" t="str">
        <f>VLOOKUP(E30,studia!$F$1:$I$12,4,FALSE)</f>
        <v>ETP</v>
      </c>
      <c r="E30" s="141" t="s">
        <v>374</v>
      </c>
      <c r="F30" s="141"/>
      <c r="G30" s="142" t="s">
        <v>536</v>
      </c>
      <c r="H30" s="142" t="s">
        <v>537</v>
      </c>
      <c r="I30" s="142" t="s">
        <v>392</v>
      </c>
      <c r="J30" s="142" t="s">
        <v>373</v>
      </c>
      <c r="K30" s="21" t="str">
        <f>VLOOKUP(J30,Prowadzacy!$F$2:$J$105,2,FALSE)</f>
        <v>Bogumiła</v>
      </c>
      <c r="L30" s="21" t="str">
        <f>VLOOKUP(J30,Prowadzacy!$F$2:$K$105,3,FALSE)</f>
        <v>Kazimiera</v>
      </c>
      <c r="M30" s="21" t="str">
        <f>VLOOKUP(J30,Prowadzacy!$F$2:$K$105,4,FALSE)</f>
        <v>Wnukowska</v>
      </c>
      <c r="N30" s="22" t="str">
        <f>VLOOKUP(J30,Prowadzacy!$F$2:$M$105,8,FALSE)</f>
        <v xml:space="preserve">Bogumiła | Wnukowska | Dr hab. inż. |  ( 05258z ) </v>
      </c>
      <c r="O30" s="22" t="str">
        <f>VLOOKUP(J30,Prowadzacy!$F$2:$K$105,5,FALSE)</f>
        <v>K36W05D02</v>
      </c>
      <c r="P30" s="22" t="str">
        <f>VLOOKUP(J30,Prowadzacy!$F$2:$K$105,6,FALSE)</f>
        <v>ZEP</v>
      </c>
      <c r="Q30" s="143" t="s">
        <v>436</v>
      </c>
      <c r="R30" s="22" t="str">
        <f>VLOOKUP(Q30,Prowadzacy!$F$2:$K$105,2,FALSE)</f>
        <v>Janusz</v>
      </c>
      <c r="S30" s="22" t="str">
        <f>VLOOKUP(Q30,Prowadzacy!$F$2:$K$105,3,FALSE)</f>
        <v>Stanisław</v>
      </c>
      <c r="T30" s="22" t="str">
        <f>VLOOKUP(Q30,Prowadzacy!$F$2:$K$105,4,FALSE)</f>
        <v>Konieczny</v>
      </c>
      <c r="U30" s="22" t="str">
        <f>VLOOKUP(Q30,Prowadzacy!$F$2:$M$105,8,FALSE)</f>
        <v xml:space="preserve">Janusz | Konieczny | Dr inż. |  ( 05269 ) </v>
      </c>
      <c r="V30" s="144"/>
      <c r="W30" s="153" t="s">
        <v>222</v>
      </c>
      <c r="X30" s="160"/>
      <c r="Y30" s="144"/>
      <c r="Z30" s="12"/>
      <c r="AA30" s="10"/>
      <c r="AB30" s="10"/>
      <c r="AC30" s="10"/>
      <c r="AD30" s="10"/>
      <c r="AE30" s="10"/>
      <c r="AF30" s="10"/>
      <c r="AG30" s="10"/>
      <c r="AH30" s="10"/>
      <c r="AI30" s="10"/>
      <c r="AJ30" s="10"/>
      <c r="AK30" s="10"/>
    </row>
    <row r="31" spans="1:37" ht="89.25" customHeight="1">
      <c r="A31" s="168">
        <v>503</v>
      </c>
      <c r="B31" s="22" t="str">
        <f>VLOOKUP(E31,studia!$F$1:$I$12,2,FALSE)</f>
        <v>Elektrotechnika</v>
      </c>
      <c r="C31" s="22" t="str">
        <f>VLOOKUP(E31,studia!$F$1:$I$12,3,FALSE)</f>
        <v>mgr</v>
      </c>
      <c r="D31" s="22" t="str">
        <f>VLOOKUP(E31,studia!$F$1:$I$12,4,FALSE)</f>
        <v>CPE</v>
      </c>
      <c r="E31" s="141" t="s">
        <v>379</v>
      </c>
      <c r="F31" s="176" t="s">
        <v>543</v>
      </c>
      <c r="G31" s="148" t="s">
        <v>380</v>
      </c>
      <c r="H31" s="148" t="s">
        <v>381</v>
      </c>
      <c r="I31" s="148" t="s">
        <v>382</v>
      </c>
      <c r="J31" s="147" t="s">
        <v>383</v>
      </c>
      <c r="K31" s="21" t="str">
        <f>VLOOKUP(J31,Prowadzacy!$F$2:$J$105,2,FALSE)</f>
        <v>Bartosz</v>
      </c>
      <c r="L31" s="21" t="str">
        <f>VLOOKUP(J31,Prowadzacy!$F$2:$K$105,3,FALSE)</f>
        <v>Jan</v>
      </c>
      <c r="M31" s="21" t="str">
        <f>VLOOKUP(J31,Prowadzacy!$F$2:$K$105,4,FALSE)</f>
        <v>Brusiłowicz</v>
      </c>
      <c r="N31" s="22" t="str">
        <f>VLOOKUP(J31,Prowadzacy!$F$2:$M$105,8,FALSE)</f>
        <v xml:space="preserve">Bartosz | Brusiłowicz | Dr inż. |  ( 05413 ) </v>
      </c>
      <c r="O31" s="22" t="str">
        <f>VLOOKUP(J31,Prowadzacy!$F$2:$K$105,5,FALSE)</f>
        <v>K36W05D02</v>
      </c>
      <c r="P31" s="22" t="str">
        <f>VLOOKUP(J31,Prowadzacy!$F$2:$K$105,6,FALSE)</f>
        <v>ZAS</v>
      </c>
      <c r="Q31" s="147" t="s">
        <v>438</v>
      </c>
      <c r="R31" s="22" t="str">
        <f>VLOOKUP(Q31,Prowadzacy!$F$2:$K$105,2,FALSE)</f>
        <v>Paweł</v>
      </c>
      <c r="S31" s="22" t="str">
        <f>VLOOKUP(Q31,Prowadzacy!$F$2:$K$105,3,FALSE)</f>
        <v>Adam</v>
      </c>
      <c r="T31" s="22" t="str">
        <f>VLOOKUP(Q31,Prowadzacy!$F$2:$K$105,4,FALSE)</f>
        <v>Regulski</v>
      </c>
      <c r="U31" s="22" t="str">
        <f>VLOOKUP(Q31,Prowadzacy!$F$2:$M$105,8,FALSE)</f>
        <v xml:space="preserve">Paweł | Regulski | Dr inż. |  ( 52340 ) </v>
      </c>
      <c r="V31" s="147"/>
      <c r="W31" s="147" t="s">
        <v>222</v>
      </c>
      <c r="X31" s="147"/>
      <c r="Y31" s="147"/>
      <c r="Z31" s="12"/>
      <c r="AA31" s="10"/>
      <c r="AB31" s="10"/>
      <c r="AC31" s="10"/>
      <c r="AD31" s="10"/>
      <c r="AE31" s="10"/>
      <c r="AF31" s="10"/>
      <c r="AG31" s="10"/>
      <c r="AH31" s="10"/>
      <c r="AI31" s="10"/>
      <c r="AJ31" s="10"/>
      <c r="AK31" s="10"/>
    </row>
    <row r="32" spans="1:37" ht="117">
      <c r="A32" s="168">
        <v>504</v>
      </c>
      <c r="B32" s="22" t="str">
        <f>VLOOKUP(E32,studia!$F$1:$I$12,2,FALSE)</f>
        <v>Elektrotechnika</v>
      </c>
      <c r="C32" s="22" t="str">
        <f>VLOOKUP(E32,studia!$F$1:$I$12,3,FALSE)</f>
        <v>mgr</v>
      </c>
      <c r="D32" s="22" t="str">
        <f>VLOOKUP(E32,studia!$F$1:$I$12,4,FALSE)</f>
        <v>CPE</v>
      </c>
      <c r="E32" s="141" t="s">
        <v>379</v>
      </c>
      <c r="F32" s="176" t="s">
        <v>543</v>
      </c>
      <c r="G32" s="142" t="s">
        <v>524</v>
      </c>
      <c r="H32" s="142" t="s">
        <v>525</v>
      </c>
      <c r="I32" s="142" t="s">
        <v>526</v>
      </c>
      <c r="J32" s="142" t="s">
        <v>520</v>
      </c>
      <c r="K32" s="21" t="str">
        <f>VLOOKUP(J32,Prowadzacy!$F$2:$J$105,2,FALSE)</f>
        <v>Przemysław</v>
      </c>
      <c r="L32" s="21">
        <f>VLOOKUP(J32,Prowadzacy!$F$2:$K$105,3,FALSE)</f>
        <v>0</v>
      </c>
      <c r="M32" s="21" t="str">
        <f>VLOOKUP(J32,Prowadzacy!$F$2:$K$105,4,FALSE)</f>
        <v>Janik</v>
      </c>
      <c r="N32" s="22" t="str">
        <f>VLOOKUP(J32,Prowadzacy!$F$2:$M$105,8,FALSE)</f>
        <v xml:space="preserve">Przemysław | Janik | Dr hab. inż. |  ( 05115 ) </v>
      </c>
      <c r="O32" s="22" t="str">
        <f>VLOOKUP(J32,Prowadzacy!$F$2:$K$105,5,FALSE)</f>
        <v>K38W05D02</v>
      </c>
      <c r="P32" s="22" t="str">
        <f>VLOOKUP(J32,Prowadzacy!$F$2:$K$105,6,FALSE)</f>
        <v>ZET</v>
      </c>
      <c r="Q32" s="143" t="s">
        <v>533</v>
      </c>
      <c r="R32" s="22" t="str">
        <f>VLOOKUP(Q32,Prowadzacy!$F$2:$K$105,2,FALSE)</f>
        <v>Zbigniew</v>
      </c>
      <c r="S32" s="22" t="str">
        <f>VLOOKUP(Q32,Prowadzacy!$F$2:$K$105,3,FALSE)</f>
        <v>Krzysztof</v>
      </c>
      <c r="T32" s="22" t="str">
        <f>VLOOKUP(Q32,Prowadzacy!$F$2:$K$105,4,FALSE)</f>
        <v>Wacławek</v>
      </c>
      <c r="U32" s="22" t="str">
        <f>VLOOKUP(Q32,Prowadzacy!$F$2:$M$105,8,FALSE)</f>
        <v xml:space="preserve">Zbigniew | Wacławek | Dr inż. |  ( 05129 ) </v>
      </c>
      <c r="V32" s="144"/>
      <c r="W32" s="153" t="s">
        <v>222</v>
      </c>
      <c r="X32" s="160"/>
      <c r="Y32" s="144"/>
      <c r="Z32" s="12"/>
      <c r="AA32" s="10"/>
      <c r="AB32" s="10"/>
      <c r="AC32" s="10"/>
      <c r="AD32" s="10"/>
      <c r="AE32" s="10"/>
      <c r="AF32" s="10"/>
      <c r="AG32" s="10"/>
      <c r="AH32" s="10"/>
      <c r="AI32" s="10"/>
      <c r="AJ32" s="10"/>
      <c r="AK32" s="10"/>
    </row>
    <row r="33" spans="1:37" ht="219" customHeight="1">
      <c r="A33" s="168">
        <v>505</v>
      </c>
      <c r="B33" s="22" t="str">
        <f>VLOOKUP(E33,studia!$F$1:$I$12,2,FALSE)</f>
        <v>Elektrotechnika</v>
      </c>
      <c r="C33" s="22" t="str">
        <f>VLOOKUP(E33,studia!$F$1:$I$12,3,FALSE)</f>
        <v>mgr</v>
      </c>
      <c r="D33" s="22" t="str">
        <f>VLOOKUP(E33,studia!$F$1:$I$12,4,FALSE)</f>
        <v>EEN</v>
      </c>
      <c r="E33" s="144" t="s">
        <v>424</v>
      </c>
      <c r="F33" s="176" t="s">
        <v>543</v>
      </c>
      <c r="G33" s="151" t="s">
        <v>425</v>
      </c>
      <c r="H33" s="151" t="s">
        <v>426</v>
      </c>
      <c r="I33" s="151" t="s">
        <v>538</v>
      </c>
      <c r="J33" s="151" t="s">
        <v>427</v>
      </c>
      <c r="K33" s="21" t="str">
        <f>VLOOKUP(J33,Prowadzacy!$F$2:$J$105,2,FALSE)</f>
        <v>Dariusz</v>
      </c>
      <c r="L33" s="21">
        <f>VLOOKUP(J33,Prowadzacy!$F$2:$K$105,3,FALSE)</f>
        <v>0</v>
      </c>
      <c r="M33" s="21" t="str">
        <f>VLOOKUP(J33,Prowadzacy!$F$2:$K$105,4,FALSE)</f>
        <v>Sztafrowski</v>
      </c>
      <c r="N33" s="22" t="str">
        <f>VLOOKUP(J33,Prowadzacy!$F$2:$M$105,8,FALSE)</f>
        <v xml:space="preserve">Dariusz | Sztafrowski | Dr  |  ( p35812 ) </v>
      </c>
      <c r="O33" s="22" t="str">
        <f>VLOOKUP(J33,Prowadzacy!$F$2:$K$105,5,FALSE)</f>
        <v>K36W05D02</v>
      </c>
      <c r="P33" s="22" t="str">
        <f>VLOOKUP(J33,Prowadzacy!$F$2:$K$105,6,FALSE)</f>
        <v>ZEP</v>
      </c>
      <c r="Q33" s="152" t="s">
        <v>444</v>
      </c>
      <c r="R33" s="22" t="str">
        <f>VLOOKUP(Q33,Prowadzacy!$F$2:$K$105,2,FALSE)</f>
        <v>Marek</v>
      </c>
      <c r="S33" s="22" t="str">
        <f>VLOOKUP(Q33,Prowadzacy!$F$2:$K$105,3,FALSE)</f>
        <v>Andrzej</v>
      </c>
      <c r="T33" s="22" t="str">
        <f>VLOOKUP(Q33,Prowadzacy!$F$2:$K$105,4,FALSE)</f>
        <v>Jaworski</v>
      </c>
      <c r="U33" s="22" t="str">
        <f>VLOOKUP(Q33,Prowadzacy!$F$2:$M$105,8,FALSE)</f>
        <v xml:space="preserve">Marek | Jaworski | Dr inż. |  ( 05237 ) </v>
      </c>
      <c r="V33" s="36"/>
      <c r="W33" s="153" t="s">
        <v>222</v>
      </c>
      <c r="X33" s="160"/>
      <c r="Y33" s="36"/>
      <c r="Z33" s="12"/>
      <c r="AA33" s="10"/>
      <c r="AB33" s="10"/>
      <c r="AC33" s="10"/>
      <c r="AD33" s="10"/>
      <c r="AE33" s="10"/>
      <c r="AF33" s="10"/>
      <c r="AG33" s="10"/>
      <c r="AH33" s="10"/>
      <c r="AI33" s="10"/>
      <c r="AJ33" s="10"/>
      <c r="AK33" s="10"/>
    </row>
    <row r="34" spans="1:37" ht="296.25" customHeight="1">
      <c r="A34" s="168">
        <v>506</v>
      </c>
      <c r="B34" s="22" t="str">
        <f>VLOOKUP(E34,studia!$F$1:$I$12,2,FALSE)</f>
        <v>Elektrotechnika</v>
      </c>
      <c r="C34" s="22" t="str">
        <f>VLOOKUP(E34,studia!$F$1:$I$12,3,FALSE)</f>
        <v>mgr</v>
      </c>
      <c r="D34" s="22" t="str">
        <f>VLOOKUP(E34,studia!$F$1:$I$12,4,FALSE)</f>
        <v>EEN</v>
      </c>
      <c r="E34" s="150" t="s">
        <v>424</v>
      </c>
      <c r="F34" s="176" t="s">
        <v>543</v>
      </c>
      <c r="G34" s="166" t="s">
        <v>428</v>
      </c>
      <c r="H34" s="166" t="s">
        <v>429</v>
      </c>
      <c r="I34" s="166" t="s">
        <v>539</v>
      </c>
      <c r="J34" s="166" t="s">
        <v>427</v>
      </c>
      <c r="K34" s="21" t="str">
        <f>VLOOKUP(J34,Prowadzacy!$F$2:$J$105,2,FALSE)</f>
        <v>Dariusz</v>
      </c>
      <c r="L34" s="21">
        <f>VLOOKUP(J34,Prowadzacy!$F$2:$K$105,3,FALSE)</f>
        <v>0</v>
      </c>
      <c r="M34" s="21" t="str">
        <f>VLOOKUP(J34,Prowadzacy!$F$2:$K$105,4,FALSE)</f>
        <v>Sztafrowski</v>
      </c>
      <c r="N34" s="22" t="str">
        <f>VLOOKUP(J34,Prowadzacy!$F$2:$M$105,8,FALSE)</f>
        <v xml:space="preserve">Dariusz | Sztafrowski | Dr  |  ( p35812 ) </v>
      </c>
      <c r="O34" s="22" t="str">
        <f>VLOOKUP(J34,Prowadzacy!$F$2:$K$105,5,FALSE)</f>
        <v>K36W05D02</v>
      </c>
      <c r="P34" s="22" t="str">
        <f>VLOOKUP(J34,Prowadzacy!$F$2:$K$105,6,FALSE)</f>
        <v>ZEP</v>
      </c>
      <c r="Q34" s="165" t="s">
        <v>444</v>
      </c>
      <c r="R34" s="22" t="str">
        <f>VLOOKUP(Q34,Prowadzacy!$F$2:$K$105,2,FALSE)</f>
        <v>Marek</v>
      </c>
      <c r="S34" s="22" t="str">
        <f>VLOOKUP(Q34,Prowadzacy!$F$2:$K$105,3,FALSE)</f>
        <v>Andrzej</v>
      </c>
      <c r="T34" s="22" t="str">
        <f>VLOOKUP(Q34,Prowadzacy!$F$2:$K$105,4,FALSE)</f>
        <v>Jaworski</v>
      </c>
      <c r="U34" s="22" t="str">
        <f>VLOOKUP(Q34,Prowadzacy!$F$2:$M$105,8,FALSE)</f>
        <v xml:space="preserve">Marek | Jaworski | Dr inż. |  ( 05237 ) </v>
      </c>
      <c r="V34" s="36"/>
      <c r="W34" s="153" t="s">
        <v>222</v>
      </c>
      <c r="X34" s="160"/>
      <c r="Y34" s="36"/>
      <c r="Z34" s="12"/>
      <c r="AA34" s="10"/>
      <c r="AB34" s="10"/>
      <c r="AC34" s="10"/>
      <c r="AD34" s="10"/>
      <c r="AE34" s="10"/>
      <c r="AF34" s="10"/>
      <c r="AG34" s="10"/>
      <c r="AH34" s="10"/>
      <c r="AI34" s="10"/>
      <c r="AJ34" s="10"/>
      <c r="AK34" s="10"/>
    </row>
    <row r="35" spans="1:37" ht="104.25">
      <c r="A35" s="168">
        <v>507</v>
      </c>
      <c r="B35" s="22" t="str">
        <f>VLOOKUP(E35,studia!$F$1:$I$12,2,FALSE)</f>
        <v>Elektrotechnika</v>
      </c>
      <c r="C35" s="22" t="str">
        <f>VLOOKUP(E35,studia!$F$1:$I$12,3,FALSE)</f>
        <v>mgr</v>
      </c>
      <c r="D35" s="22" t="str">
        <f>VLOOKUP(E35,studia!$F$1:$I$12,4,FALSE)</f>
        <v>EEN</v>
      </c>
      <c r="E35" s="155" t="s">
        <v>424</v>
      </c>
      <c r="F35" s="155"/>
      <c r="G35" s="156" t="s">
        <v>430</v>
      </c>
      <c r="H35" s="156" t="s">
        <v>431</v>
      </c>
      <c r="I35" s="156" t="s">
        <v>432</v>
      </c>
      <c r="J35" s="156" t="s">
        <v>427</v>
      </c>
      <c r="K35" s="21" t="str">
        <f>VLOOKUP(J35,Prowadzacy!$F$2:$J$105,2,FALSE)</f>
        <v>Dariusz</v>
      </c>
      <c r="L35" s="21">
        <f>VLOOKUP(J35,Prowadzacy!$F$2:$K$105,3,FALSE)</f>
        <v>0</v>
      </c>
      <c r="M35" s="21" t="str">
        <f>VLOOKUP(J35,Prowadzacy!$F$2:$K$105,4,FALSE)</f>
        <v>Sztafrowski</v>
      </c>
      <c r="N35" s="22" t="str">
        <f>VLOOKUP(J35,Prowadzacy!$F$2:$M$105,8,FALSE)</f>
        <v xml:space="preserve">Dariusz | Sztafrowski | Dr  |  ( p35812 ) </v>
      </c>
      <c r="O35" s="22" t="str">
        <f>VLOOKUP(J35,Prowadzacy!$F$2:$K$105,5,FALSE)</f>
        <v>K36W05D02</v>
      </c>
      <c r="P35" s="22" t="str">
        <f>VLOOKUP(J35,Prowadzacy!$F$2:$K$105,6,FALSE)</f>
        <v>ZEP</v>
      </c>
      <c r="Q35" s="157" t="s">
        <v>444</v>
      </c>
      <c r="R35" s="22" t="str">
        <f>VLOOKUP(Q35,Prowadzacy!$F$2:$K$105,2,FALSE)</f>
        <v>Marek</v>
      </c>
      <c r="S35" s="22" t="str">
        <f>VLOOKUP(Q35,Prowadzacy!$F$2:$K$105,3,FALSE)</f>
        <v>Andrzej</v>
      </c>
      <c r="T35" s="22" t="str">
        <f>VLOOKUP(Q35,Prowadzacy!$F$2:$K$105,4,FALSE)</f>
        <v>Jaworski</v>
      </c>
      <c r="U35" s="22" t="str">
        <f>VLOOKUP(Q35,Prowadzacy!$F$2:$M$105,8,FALSE)</f>
        <v xml:space="preserve">Marek | Jaworski | Dr inż. |  ( 05237 ) </v>
      </c>
      <c r="V35" s="159"/>
      <c r="W35" s="159" t="s">
        <v>222</v>
      </c>
      <c r="X35" s="160"/>
      <c r="Y35" s="159"/>
      <c r="Z35" s="12"/>
      <c r="AA35" s="10"/>
      <c r="AB35" s="10"/>
      <c r="AC35" s="10"/>
      <c r="AD35" s="10"/>
      <c r="AE35" s="10"/>
      <c r="AF35" s="10"/>
      <c r="AG35" s="10"/>
      <c r="AH35" s="10"/>
      <c r="AI35" s="10"/>
      <c r="AJ35" s="10"/>
      <c r="AK35" s="10"/>
    </row>
    <row r="36" spans="1:37" ht="129.75">
      <c r="A36" s="168">
        <v>508</v>
      </c>
      <c r="B36" s="22" t="str">
        <f>VLOOKUP(E36,studia!$F$1:$I$12,2,FALSE)</f>
        <v>Elektrotechnika</v>
      </c>
      <c r="C36" s="22" t="str">
        <f>VLOOKUP(E36,studia!$F$1:$I$12,3,FALSE)</f>
        <v>mgr</v>
      </c>
      <c r="D36" s="22" t="str">
        <f>VLOOKUP(E36,studia!$F$1:$I$12,4,FALSE)</f>
        <v>EEN</v>
      </c>
      <c r="E36" s="155" t="s">
        <v>424</v>
      </c>
      <c r="F36" s="155"/>
      <c r="G36" s="156" t="s">
        <v>433</v>
      </c>
      <c r="H36" s="156" t="s">
        <v>434</v>
      </c>
      <c r="I36" s="156" t="s">
        <v>435</v>
      </c>
      <c r="J36" s="156" t="s">
        <v>427</v>
      </c>
      <c r="K36" s="21" t="str">
        <f>VLOOKUP(J36,Prowadzacy!$F$2:$J$105,2,FALSE)</f>
        <v>Dariusz</v>
      </c>
      <c r="L36" s="21">
        <f>VLOOKUP(J36,Prowadzacy!$F$2:$K$105,3,FALSE)</f>
        <v>0</v>
      </c>
      <c r="M36" s="21" t="str">
        <f>VLOOKUP(J36,Prowadzacy!$F$2:$K$105,4,FALSE)</f>
        <v>Sztafrowski</v>
      </c>
      <c r="N36" s="22" t="str">
        <f>VLOOKUP(J36,Prowadzacy!$F$2:$M$105,8,FALSE)</f>
        <v xml:space="preserve">Dariusz | Sztafrowski | Dr  |  ( p35812 ) </v>
      </c>
      <c r="O36" s="22" t="str">
        <f>VLOOKUP(J36,Prowadzacy!$F$2:$K$105,5,FALSE)</f>
        <v>K36W05D02</v>
      </c>
      <c r="P36" s="22" t="str">
        <f>VLOOKUP(J36,Prowadzacy!$F$2:$K$105,6,FALSE)</f>
        <v>ZEP</v>
      </c>
      <c r="Q36" s="157" t="s">
        <v>444</v>
      </c>
      <c r="R36" s="22" t="str">
        <f>VLOOKUP(Q36,Prowadzacy!$F$2:$K$105,2,FALSE)</f>
        <v>Marek</v>
      </c>
      <c r="S36" s="22" t="str">
        <f>VLOOKUP(Q36,Prowadzacy!$F$2:$K$105,3,FALSE)</f>
        <v>Andrzej</v>
      </c>
      <c r="T36" s="22" t="str">
        <f>VLOOKUP(Q36,Prowadzacy!$F$2:$K$105,4,FALSE)</f>
        <v>Jaworski</v>
      </c>
      <c r="U36" s="22" t="str">
        <f>VLOOKUP(Q36,Prowadzacy!$F$2:$M$105,8,FALSE)</f>
        <v xml:space="preserve">Marek | Jaworski | Dr inż. |  ( 05237 ) </v>
      </c>
      <c r="V36" s="159"/>
      <c r="W36" s="159" t="s">
        <v>222</v>
      </c>
      <c r="X36" s="160"/>
      <c r="Y36" s="159"/>
      <c r="Z36" s="12"/>
      <c r="AA36" s="10"/>
      <c r="AB36" s="10"/>
      <c r="AC36" s="10"/>
      <c r="AD36" s="10"/>
      <c r="AE36" s="10"/>
      <c r="AF36" s="10"/>
      <c r="AG36" s="10"/>
      <c r="AH36" s="10"/>
      <c r="AI36" s="10"/>
      <c r="AJ36" s="10"/>
      <c r="AK36" s="10"/>
    </row>
    <row r="37" spans="1:37" ht="117">
      <c r="A37" s="168">
        <v>509</v>
      </c>
      <c r="B37" s="22" t="str">
        <f>VLOOKUP(E37,studia!$F$1:$I$12,2,FALSE)</f>
        <v>Elektrotechnika</v>
      </c>
      <c r="C37" s="22" t="str">
        <f>VLOOKUP(E37,studia!$F$1:$I$12,3,FALSE)</f>
        <v>mgr</v>
      </c>
      <c r="D37" s="22" t="str">
        <f>VLOOKUP(E37,studia!$F$1:$I$12,4,FALSE)</f>
        <v>EEN</v>
      </c>
      <c r="E37" s="170" t="s">
        <v>424</v>
      </c>
      <c r="F37" s="155"/>
      <c r="G37" s="175" t="s">
        <v>540</v>
      </c>
      <c r="H37" s="175" t="s">
        <v>541</v>
      </c>
      <c r="I37" s="175" t="s">
        <v>542</v>
      </c>
      <c r="J37" s="166" t="s">
        <v>427</v>
      </c>
      <c r="K37" s="21" t="str">
        <f>VLOOKUP(J37,Prowadzacy!$F$2:$J$105,2,FALSE)</f>
        <v>Dariusz</v>
      </c>
      <c r="L37" s="21">
        <f>VLOOKUP(J37,Prowadzacy!$F$2:$K$105,3,FALSE)</f>
        <v>0</v>
      </c>
      <c r="M37" s="21" t="str">
        <f>VLOOKUP(J37,Prowadzacy!$F$2:$K$105,4,FALSE)</f>
        <v>Sztafrowski</v>
      </c>
      <c r="N37" s="22" t="str">
        <f>VLOOKUP(J37,Prowadzacy!$F$2:$M$105,8,FALSE)</f>
        <v xml:space="preserve">Dariusz | Sztafrowski | Dr  |  ( p35812 ) </v>
      </c>
      <c r="O37" s="22" t="str">
        <f>VLOOKUP(J37,Prowadzacy!$F$2:$K$105,5,FALSE)</f>
        <v>K36W05D02</v>
      </c>
      <c r="P37" s="22" t="str">
        <f>VLOOKUP(J37,Prowadzacy!$F$2:$K$105,6,FALSE)</f>
        <v>ZEP</v>
      </c>
      <c r="Q37" s="157" t="s">
        <v>444</v>
      </c>
      <c r="R37" s="22"/>
      <c r="S37" s="22"/>
      <c r="T37" s="22"/>
      <c r="U37" s="22"/>
      <c r="V37" s="159"/>
      <c r="W37" s="159" t="s">
        <v>222</v>
      </c>
      <c r="X37" s="160"/>
      <c r="Y37" s="159"/>
      <c r="Z37" s="12"/>
      <c r="AA37" s="10"/>
      <c r="AB37" s="10"/>
      <c r="AC37" s="10"/>
      <c r="AD37" s="10"/>
      <c r="AE37" s="10"/>
      <c r="AF37" s="10"/>
      <c r="AG37" s="10"/>
      <c r="AH37" s="10"/>
      <c r="AI37" s="10"/>
      <c r="AJ37" s="10"/>
      <c r="AK37" s="10"/>
    </row>
    <row r="38" spans="1:37" ht="102">
      <c r="A38" s="168">
        <v>510</v>
      </c>
      <c r="B38" s="22" t="str">
        <f>VLOOKUP(E38,studia!$F$1:$I$12,2,FALSE)</f>
        <v>Elektrotechnika</v>
      </c>
      <c r="C38" s="22" t="str">
        <f>VLOOKUP(E38,studia!$F$1:$I$12,3,FALSE)</f>
        <v>mgr</v>
      </c>
      <c r="D38" s="22" t="str">
        <f>VLOOKUP(E38,studia!$F$1:$I$12,4,FALSE)</f>
        <v>EEN</v>
      </c>
      <c r="E38" s="155" t="s">
        <v>424</v>
      </c>
      <c r="F38" s="176" t="s">
        <v>543</v>
      </c>
      <c r="G38" s="171" t="s">
        <v>503</v>
      </c>
      <c r="H38" s="171" t="s">
        <v>504</v>
      </c>
      <c r="I38" s="171" t="s">
        <v>505</v>
      </c>
      <c r="J38" s="156" t="s">
        <v>496</v>
      </c>
      <c r="K38" s="21" t="str">
        <f>VLOOKUP(J38,Prowadzacy!$F$2:$J$105,2,FALSE)</f>
        <v>Michał</v>
      </c>
      <c r="L38" s="21">
        <f>VLOOKUP(J38,Prowadzacy!$F$2:$K$105,3,FALSE)</f>
        <v>0</v>
      </c>
      <c r="M38" s="21" t="str">
        <f>VLOOKUP(J38,Prowadzacy!$F$2:$K$105,4,FALSE)</f>
        <v>Jasiński</v>
      </c>
      <c r="N38" s="22" t="str">
        <f>VLOOKUP(J38,Prowadzacy!$F$2:$M$105,8,FALSE)</f>
        <v xml:space="preserve">Michał | Jasiński | Dr inż. |  ( p05180 ) </v>
      </c>
      <c r="O38" s="22" t="str">
        <f>VLOOKUP(J38,Prowadzacy!$F$2:$K$105,5,FALSE)</f>
        <v>K38W05D02</v>
      </c>
      <c r="P38" s="22" t="str">
        <f>VLOOKUP(J38,Prowadzacy!$F$2:$K$105,6,FALSE)</f>
        <v>ZET</v>
      </c>
      <c r="Q38" s="157" t="s">
        <v>516</v>
      </c>
      <c r="R38" s="22" t="str">
        <f>VLOOKUP(Q38,Prowadzacy!$F$2:$K$105,2,FALSE)</f>
        <v>Tomasz</v>
      </c>
      <c r="S38" s="22" t="str">
        <f>VLOOKUP(Q38,Prowadzacy!$F$2:$K$105,3,FALSE)</f>
        <v>Stanisław</v>
      </c>
      <c r="T38" s="22" t="str">
        <f>VLOOKUP(Q38,Prowadzacy!$F$2:$K$105,4,FALSE)</f>
        <v>Sikorski</v>
      </c>
      <c r="U38" s="22" t="str">
        <f>VLOOKUP(Q38,Prowadzacy!$F$2:$M$105,8,FALSE)</f>
        <v xml:space="preserve">Tomasz | Sikorski | Dr hab. inż. |  ( 05141 ) </v>
      </c>
      <c r="V38" s="159"/>
      <c r="W38" s="159" t="s">
        <v>222</v>
      </c>
      <c r="X38" s="160"/>
      <c r="Y38" s="159"/>
      <c r="Z38" s="12"/>
      <c r="AA38" s="10"/>
      <c r="AB38" s="10"/>
      <c r="AC38" s="10"/>
      <c r="AD38" s="10"/>
      <c r="AE38" s="10"/>
      <c r="AF38" s="10"/>
      <c r="AG38" s="10"/>
      <c r="AH38" s="10"/>
      <c r="AI38" s="10"/>
      <c r="AJ38" s="10"/>
      <c r="AK38" s="10"/>
    </row>
    <row r="39" spans="1:37" ht="53.25">
      <c r="A39" s="168">
        <v>511</v>
      </c>
      <c r="B39" s="22" t="str">
        <f>VLOOKUP(E39,studia!$F$1:$I$12,2,FALSE)</f>
        <v>Elektrotechnika</v>
      </c>
      <c r="C39" s="22" t="str">
        <f>VLOOKUP(E39,studia!$F$1:$I$12,3,FALSE)</f>
        <v>mgr</v>
      </c>
      <c r="D39" s="22" t="str">
        <f>VLOOKUP(E39,studia!$F$1:$I$12,4,FALSE)</f>
        <v>ETP</v>
      </c>
      <c r="E39" s="155" t="s">
        <v>393</v>
      </c>
      <c r="F39" s="176" t="s">
        <v>543</v>
      </c>
      <c r="G39" s="173" t="s">
        <v>394</v>
      </c>
      <c r="H39" s="173" t="s">
        <v>395</v>
      </c>
      <c r="I39" s="173" t="s">
        <v>396</v>
      </c>
      <c r="J39" s="156" t="s">
        <v>373</v>
      </c>
      <c r="K39" s="21" t="str">
        <f>VLOOKUP(J39,Prowadzacy!$F$2:$J$105,2,FALSE)</f>
        <v>Bogumiła</v>
      </c>
      <c r="L39" s="21" t="str">
        <f>VLOOKUP(J39,Prowadzacy!$F$2:$K$105,3,FALSE)</f>
        <v>Kazimiera</v>
      </c>
      <c r="M39" s="21" t="str">
        <f>VLOOKUP(J39,Prowadzacy!$F$2:$K$105,4,FALSE)</f>
        <v>Wnukowska</v>
      </c>
      <c r="N39" s="22" t="str">
        <f>VLOOKUP(J39,Prowadzacy!$F$2:$M$105,8,FALSE)</f>
        <v xml:space="preserve">Bogumiła | Wnukowska | Dr hab. inż. |  ( 05258z ) </v>
      </c>
      <c r="O39" s="22" t="str">
        <f>VLOOKUP(J39,Prowadzacy!$F$2:$K$105,5,FALSE)</f>
        <v>K36W05D02</v>
      </c>
      <c r="P39" s="22" t="str">
        <f>VLOOKUP(J39,Prowadzacy!$F$2:$K$105,6,FALSE)</f>
        <v>ZEP</v>
      </c>
      <c r="Q39" s="157" t="s">
        <v>436</v>
      </c>
      <c r="R39" s="22" t="str">
        <f>VLOOKUP(Q39,Prowadzacy!$F$2:$K$105,2,FALSE)</f>
        <v>Janusz</v>
      </c>
      <c r="S39" s="22" t="str">
        <f>VLOOKUP(Q39,Prowadzacy!$F$2:$K$105,3,FALSE)</f>
        <v>Stanisław</v>
      </c>
      <c r="T39" s="22" t="str">
        <f>VLOOKUP(Q39,Prowadzacy!$F$2:$K$105,4,FALSE)</f>
        <v>Konieczny</v>
      </c>
      <c r="U39" s="22" t="str">
        <f>VLOOKUP(Q39,Prowadzacy!$F$2:$M$105,8,FALSE)</f>
        <v xml:space="preserve">Janusz | Konieczny | Dr inż. |  ( 05269 ) </v>
      </c>
      <c r="V39" s="159"/>
      <c r="W39" s="159" t="s">
        <v>222</v>
      </c>
      <c r="X39" s="160"/>
      <c r="Y39" s="159"/>
      <c r="Z39" s="12"/>
      <c r="AA39" s="10"/>
      <c r="AB39" s="10"/>
      <c r="AC39" s="10"/>
      <c r="AD39" s="10"/>
      <c r="AE39" s="10"/>
      <c r="AF39" s="10"/>
      <c r="AG39" s="10"/>
      <c r="AH39" s="10"/>
      <c r="AI39" s="10"/>
      <c r="AJ39" s="10"/>
      <c r="AK39" s="10"/>
    </row>
    <row r="40" spans="1:37" ht="180.75">
      <c r="A40" s="168">
        <v>512</v>
      </c>
      <c r="B40" s="22" t="str">
        <f>VLOOKUP(E40,studia!$F$1:$I$12,2,FALSE)</f>
        <v>Elektrotechnika</v>
      </c>
      <c r="C40" s="22" t="str">
        <f>VLOOKUP(E40,studia!$F$1:$I$12,3,FALSE)</f>
        <v>mgr</v>
      </c>
      <c r="D40" s="22" t="str">
        <f>VLOOKUP(E40,studia!$F$1:$I$12,4,FALSE)</f>
        <v>ETP</v>
      </c>
      <c r="E40" s="161" t="s">
        <v>393</v>
      </c>
      <c r="F40" s="176" t="s">
        <v>543</v>
      </c>
      <c r="G40" s="170" t="s">
        <v>468</v>
      </c>
      <c r="H40" s="170" t="s">
        <v>469</v>
      </c>
      <c r="I40" s="170" t="s">
        <v>470</v>
      </c>
      <c r="J40" s="172" t="s">
        <v>471</v>
      </c>
      <c r="K40" s="21" t="str">
        <f>VLOOKUP(J40,Prowadzacy!$F$2:$J$105,2,FALSE)</f>
        <v>Paweł</v>
      </c>
      <c r="L40" s="21" t="str">
        <f>VLOOKUP(J40,Prowadzacy!$F$2:$K$105,3,FALSE)</f>
        <v>Grzegorz</v>
      </c>
      <c r="M40" s="21" t="str">
        <f>VLOOKUP(J40,Prowadzacy!$F$2:$K$105,4,FALSE)</f>
        <v>Ewert</v>
      </c>
      <c r="N40" s="22" t="str">
        <f>VLOOKUP(J40,Prowadzacy!$F$2:$M$105,8,FALSE)</f>
        <v xml:space="preserve">Paweł | Ewert | Dr inż. |  ( 05378 ) </v>
      </c>
      <c r="O40" s="22" t="str">
        <f>VLOOKUP(J40,Prowadzacy!$F$2:$K$105,5,FALSE)</f>
        <v>K37W05D02</v>
      </c>
      <c r="P40" s="22" t="str">
        <f>VLOOKUP(J40,Prowadzacy!$F$2:$K$105,6,FALSE)</f>
        <v>ZNEMAP</v>
      </c>
      <c r="Q40" s="162" t="s">
        <v>491</v>
      </c>
      <c r="R40" s="22" t="str">
        <f>VLOOKUP(Q40,Prowadzacy!$F$2:$K$105,2,FALSE)</f>
        <v>Marcin</v>
      </c>
      <c r="S40" s="22">
        <f>VLOOKUP(Q40,Prowadzacy!$F$2:$K$105,3,FALSE)</f>
        <v>0</v>
      </c>
      <c r="T40" s="22" t="str">
        <f>VLOOKUP(Q40,Prowadzacy!$F$2:$K$105,4,FALSE)</f>
        <v>Wolkiewicz</v>
      </c>
      <c r="U40" s="22" t="str">
        <f>VLOOKUP(Q40,Prowadzacy!$F$2:$M$105,8,FALSE)</f>
        <v xml:space="preserve">Marcin | Wolkiewicz | Dr inż. |  ( 05377 ) </v>
      </c>
      <c r="V40" s="36"/>
      <c r="W40" s="36" t="s">
        <v>222</v>
      </c>
      <c r="X40" s="160"/>
      <c r="Y40" s="36"/>
      <c r="Z40" s="12"/>
      <c r="AA40" s="10"/>
      <c r="AB40" s="10"/>
      <c r="AC40" s="10"/>
      <c r="AD40" s="10"/>
      <c r="AE40" s="10"/>
      <c r="AF40" s="10"/>
      <c r="AG40" s="10"/>
      <c r="AH40" s="10"/>
      <c r="AI40" s="10"/>
      <c r="AJ40" s="10"/>
      <c r="AK40" s="10"/>
    </row>
    <row r="41" spans="1:37" ht="53.25">
      <c r="A41" s="168">
        <v>513</v>
      </c>
      <c r="B41" s="22" t="str">
        <f>VLOOKUP(E41,studia!$F$1:$I$12,2,FALSE)</f>
        <v>Elektrotechnika</v>
      </c>
      <c r="C41" s="22" t="str">
        <f>VLOOKUP(E41,studia!$F$1:$I$12,3,FALSE)</f>
        <v>mgr</v>
      </c>
      <c r="D41" s="22" t="str">
        <f>VLOOKUP(E41,studia!$F$1:$I$12,4,FALSE)</f>
        <v>OZE</v>
      </c>
      <c r="E41" s="169" t="s">
        <v>372</v>
      </c>
      <c r="F41" s="169"/>
      <c r="G41" s="170" t="s">
        <v>389</v>
      </c>
      <c r="H41" s="170" t="s">
        <v>390</v>
      </c>
      <c r="I41" s="170" t="s">
        <v>391</v>
      </c>
      <c r="J41" s="170" t="s">
        <v>373</v>
      </c>
      <c r="K41" s="21" t="str">
        <f>VLOOKUP(J41,Prowadzacy!$F$2:$J$105,2,FALSE)</f>
        <v>Bogumiła</v>
      </c>
      <c r="L41" s="21" t="str">
        <f>VLOOKUP(J41,Prowadzacy!$F$2:$K$105,3,FALSE)</f>
        <v>Kazimiera</v>
      </c>
      <c r="M41" s="21" t="str">
        <f>VLOOKUP(J41,Prowadzacy!$F$2:$K$105,4,FALSE)</f>
        <v>Wnukowska</v>
      </c>
      <c r="N41" s="22" t="str">
        <f>VLOOKUP(J41,Prowadzacy!$F$2:$M$105,8,FALSE)</f>
        <v xml:space="preserve">Bogumiła | Wnukowska | Dr hab. inż. |  ( 05258z ) </v>
      </c>
      <c r="O41" s="22" t="str">
        <f>VLOOKUP(J41,Prowadzacy!$F$2:$K$105,5,FALSE)</f>
        <v>K36W05D02</v>
      </c>
      <c r="P41" s="22" t="str">
        <f>VLOOKUP(J41,Prowadzacy!$F$2:$K$105,6,FALSE)</f>
        <v>ZEP</v>
      </c>
      <c r="Q41" s="165" t="s">
        <v>436</v>
      </c>
      <c r="R41" s="22" t="str">
        <f>VLOOKUP(Q41,Prowadzacy!$F$2:$K$105,2,FALSE)</f>
        <v>Janusz</v>
      </c>
      <c r="S41" s="22" t="str">
        <f>VLOOKUP(Q41,Prowadzacy!$F$2:$K$105,3,FALSE)</f>
        <v>Stanisław</v>
      </c>
      <c r="T41" s="22" t="str">
        <f>VLOOKUP(Q41,Prowadzacy!$F$2:$K$105,4,FALSE)</f>
        <v>Konieczny</v>
      </c>
      <c r="U41" s="22" t="str">
        <f>VLOOKUP(Q41,Prowadzacy!$F$2:$M$105,8,FALSE)</f>
        <v xml:space="preserve">Janusz | Konieczny | Dr inż. |  ( 05269 ) </v>
      </c>
      <c r="V41" s="36"/>
      <c r="W41" s="165" t="s">
        <v>222</v>
      </c>
      <c r="X41" s="160"/>
      <c r="Y41" s="36"/>
      <c r="Z41" s="12"/>
      <c r="AA41" s="10"/>
      <c r="AB41" s="10"/>
      <c r="AC41" s="10"/>
      <c r="AD41" s="10"/>
      <c r="AE41" s="10"/>
      <c r="AF41" s="10"/>
      <c r="AG41" s="10"/>
      <c r="AH41" s="10"/>
      <c r="AI41" s="10"/>
      <c r="AJ41" s="10"/>
      <c r="AK41" s="10"/>
    </row>
    <row r="42" spans="1:37" ht="114.75">
      <c r="A42" s="168">
        <v>514</v>
      </c>
      <c r="B42" s="22" t="str">
        <f>VLOOKUP(E42,studia!$F$1:$I$12,2,FALSE)</f>
        <v>Elektrotechnika</v>
      </c>
      <c r="C42" s="22" t="str">
        <f>VLOOKUP(E42,studia!$F$1:$I$12,3,FALSE)</f>
        <v>mgr</v>
      </c>
      <c r="D42" s="22" t="str">
        <f>VLOOKUP(E42,studia!$F$1:$I$12,4,FALSE)</f>
        <v>OZE</v>
      </c>
      <c r="E42" s="174" t="s">
        <v>372</v>
      </c>
      <c r="F42" s="174"/>
      <c r="G42" s="171" t="s">
        <v>493</v>
      </c>
      <c r="H42" s="171" t="s">
        <v>494</v>
      </c>
      <c r="I42" s="171" t="s">
        <v>495</v>
      </c>
      <c r="J42" s="164" t="s">
        <v>496</v>
      </c>
      <c r="K42" s="21" t="str">
        <f>VLOOKUP(J42,Prowadzacy!$F$2:$J$105,2,FALSE)</f>
        <v>Michał</v>
      </c>
      <c r="L42" s="21">
        <f>VLOOKUP(J42,Prowadzacy!$F$2:$K$105,3,FALSE)</f>
        <v>0</v>
      </c>
      <c r="M42" s="21" t="str">
        <f>VLOOKUP(J42,Prowadzacy!$F$2:$K$105,4,FALSE)</f>
        <v>Jasiński</v>
      </c>
      <c r="N42" s="22" t="str">
        <f>VLOOKUP(J42,Prowadzacy!$F$2:$M$105,8,FALSE)</f>
        <v xml:space="preserve">Michał | Jasiński | Dr inż. |  ( p05180 ) </v>
      </c>
      <c r="O42" s="22" t="str">
        <f>VLOOKUP(J42,Prowadzacy!$F$2:$K$105,5,FALSE)</f>
        <v>K38W05D02</v>
      </c>
      <c r="P42" s="22" t="str">
        <f>VLOOKUP(J42,Prowadzacy!$F$2:$K$105,6,FALSE)</f>
        <v>ZET</v>
      </c>
      <c r="Q42" s="165" t="s">
        <v>516</v>
      </c>
      <c r="R42" s="22" t="str">
        <f>VLOOKUP(Q42,Prowadzacy!$F$2:$K$105,2,FALSE)</f>
        <v>Tomasz</v>
      </c>
      <c r="S42" s="22" t="str">
        <f>VLOOKUP(Q42,Prowadzacy!$F$2:$K$105,3,FALSE)</f>
        <v>Stanisław</v>
      </c>
      <c r="T42" s="22" t="str">
        <f>VLOOKUP(Q42,Prowadzacy!$F$2:$K$105,4,FALSE)</f>
        <v>Sikorski</v>
      </c>
      <c r="U42" s="22" t="str">
        <f>VLOOKUP(Q42,Prowadzacy!$F$2:$M$105,8,FALSE)</f>
        <v xml:space="preserve">Tomasz | Sikorski | Dr hab. inż. |  ( 05141 ) </v>
      </c>
      <c r="V42" s="36"/>
      <c r="W42" s="165" t="s">
        <v>222</v>
      </c>
      <c r="X42" s="160"/>
      <c r="Y42" s="36"/>
      <c r="Z42" s="12"/>
      <c r="AA42" s="10"/>
      <c r="AB42" s="10"/>
      <c r="AC42" s="10"/>
      <c r="AD42" s="10"/>
      <c r="AE42" s="10"/>
      <c r="AF42" s="10"/>
      <c r="AG42" s="10"/>
      <c r="AH42" s="10"/>
      <c r="AI42" s="10"/>
      <c r="AJ42" s="10"/>
      <c r="AK42" s="10"/>
    </row>
    <row r="43" spans="1:37" ht="129.75">
      <c r="A43" s="168">
        <v>515</v>
      </c>
      <c r="B43" s="22" t="str">
        <f>VLOOKUP(E43,studia!$F$1:$I$12,2,FALSE)</f>
        <v>Elektrotechnika</v>
      </c>
      <c r="C43" s="22" t="str">
        <f>VLOOKUP(E43,studia!$F$1:$I$12,3,FALSE)</f>
        <v>mgr</v>
      </c>
      <c r="D43" s="22" t="str">
        <f>VLOOKUP(E43,studia!$F$1:$I$12,4,FALSE)</f>
        <v>OZE</v>
      </c>
      <c r="E43" s="163" t="s">
        <v>372</v>
      </c>
      <c r="F43" s="176" t="s">
        <v>543</v>
      </c>
      <c r="G43" s="164" t="s">
        <v>513</v>
      </c>
      <c r="H43" s="164" t="s">
        <v>514</v>
      </c>
      <c r="I43" s="164" t="s">
        <v>515</v>
      </c>
      <c r="J43" s="164" t="s">
        <v>496</v>
      </c>
      <c r="K43" s="21" t="str">
        <f>VLOOKUP(J43,Prowadzacy!$F$2:$J$105,2,FALSE)</f>
        <v>Michał</v>
      </c>
      <c r="L43" s="21">
        <f>VLOOKUP(J43,Prowadzacy!$F$2:$K$105,3,FALSE)</f>
        <v>0</v>
      </c>
      <c r="M43" s="21" t="str">
        <f>VLOOKUP(J43,Prowadzacy!$F$2:$K$105,4,FALSE)</f>
        <v>Jasiński</v>
      </c>
      <c r="N43" s="22" t="str">
        <f>VLOOKUP(J43,Prowadzacy!$F$2:$M$105,8,FALSE)</f>
        <v xml:space="preserve">Michał | Jasiński | Dr inż. |  ( p05180 ) </v>
      </c>
      <c r="O43" s="22" t="str">
        <f>VLOOKUP(J43,Prowadzacy!$F$2:$K$105,5,FALSE)</f>
        <v>K38W05D02</v>
      </c>
      <c r="P43" s="22" t="str">
        <f>VLOOKUP(J43,Prowadzacy!$F$2:$K$105,6,FALSE)</f>
        <v>ZET</v>
      </c>
      <c r="Q43" s="165" t="s">
        <v>516</v>
      </c>
      <c r="R43" s="22" t="str">
        <f>VLOOKUP(Q43,Prowadzacy!$F$2:$K$105,2,FALSE)</f>
        <v>Tomasz</v>
      </c>
      <c r="S43" s="22" t="str">
        <f>VLOOKUP(Q43,Prowadzacy!$F$2:$K$105,3,FALSE)</f>
        <v>Stanisław</v>
      </c>
      <c r="T43" s="22" t="str">
        <f>VLOOKUP(Q43,Prowadzacy!$F$2:$K$105,4,FALSE)</f>
        <v>Sikorski</v>
      </c>
      <c r="U43" s="22" t="str">
        <f>VLOOKUP(Q43,Prowadzacy!$F$2:$M$105,8,FALSE)</f>
        <v xml:space="preserve">Tomasz | Sikorski | Dr hab. inż. |  ( 05141 ) </v>
      </c>
      <c r="V43" s="36"/>
      <c r="W43" s="165" t="s">
        <v>222</v>
      </c>
      <c r="X43" s="160"/>
      <c r="Y43" s="36"/>
      <c r="Z43" s="12"/>
      <c r="AA43" s="10"/>
      <c r="AB43" s="10"/>
      <c r="AC43" s="10"/>
      <c r="AD43" s="10"/>
      <c r="AE43" s="10"/>
      <c r="AF43" s="10"/>
      <c r="AG43" s="10"/>
      <c r="AH43" s="10"/>
      <c r="AI43" s="10"/>
      <c r="AJ43" s="10"/>
      <c r="AK43" s="10"/>
    </row>
    <row r="44" spans="1:37" ht="104.25">
      <c r="A44" s="168">
        <v>516</v>
      </c>
      <c r="B44" s="22" t="str">
        <f>VLOOKUP(E44,studia!$F$1:$I$12,2,FALSE)</f>
        <v>Elektrotechnika</v>
      </c>
      <c r="C44" s="22" t="str">
        <f>VLOOKUP(E44,studia!$F$1:$I$12,3,FALSE)</f>
        <v>mgr</v>
      </c>
      <c r="D44" s="22" t="str">
        <f>VLOOKUP(E44,studia!$F$1:$I$12,4,FALSE)</f>
        <v>RES</v>
      </c>
      <c r="E44" s="163" t="s">
        <v>509</v>
      </c>
      <c r="F44" s="176" t="s">
        <v>543</v>
      </c>
      <c r="G44" s="164" t="s">
        <v>527</v>
      </c>
      <c r="H44" s="164" t="s">
        <v>528</v>
      </c>
      <c r="I44" s="164" t="s">
        <v>529</v>
      </c>
      <c r="J44" s="164" t="s">
        <v>520</v>
      </c>
      <c r="K44" s="21" t="str">
        <f>VLOOKUP(J44,Prowadzacy!$F$2:$J$105,2,FALSE)</f>
        <v>Przemysław</v>
      </c>
      <c r="L44" s="21">
        <f>VLOOKUP(J44,Prowadzacy!$F$2:$K$105,3,FALSE)</f>
        <v>0</v>
      </c>
      <c r="M44" s="21" t="str">
        <f>VLOOKUP(J44,Prowadzacy!$F$2:$K$105,4,FALSE)</f>
        <v>Janik</v>
      </c>
      <c r="N44" s="22" t="str">
        <f>VLOOKUP(J44,Prowadzacy!$F$2:$M$105,8,FALSE)</f>
        <v xml:space="preserve">Przemysław | Janik | Dr hab. inż. |  ( 05115 ) </v>
      </c>
      <c r="O44" s="22" t="str">
        <f>VLOOKUP(J44,Prowadzacy!$F$2:$K$105,5,FALSE)</f>
        <v>K38W05D02</v>
      </c>
      <c r="P44" s="22" t="str">
        <f>VLOOKUP(J44,Prowadzacy!$F$2:$K$105,6,FALSE)</f>
        <v>ZET</v>
      </c>
      <c r="Q44" s="165" t="s">
        <v>533</v>
      </c>
      <c r="R44" s="22" t="str">
        <f>VLOOKUP(Q44,Prowadzacy!$F$2:$K$105,2,FALSE)</f>
        <v>Zbigniew</v>
      </c>
      <c r="S44" s="22" t="str">
        <f>VLOOKUP(Q44,Prowadzacy!$F$2:$K$105,3,FALSE)</f>
        <v>Krzysztof</v>
      </c>
      <c r="T44" s="22" t="str">
        <f>VLOOKUP(Q44,Prowadzacy!$F$2:$K$105,4,FALSE)</f>
        <v>Wacławek</v>
      </c>
      <c r="U44" s="22" t="str">
        <f>VLOOKUP(Q44,Prowadzacy!$F$2:$M$105,8,FALSE)</f>
        <v xml:space="preserve">Zbigniew | Wacławek | Dr inż. |  ( 05129 ) </v>
      </c>
      <c r="V44" s="36"/>
      <c r="W44" s="165" t="s">
        <v>222</v>
      </c>
      <c r="X44" s="160"/>
      <c r="Y44" s="36"/>
      <c r="Z44" s="12"/>
      <c r="AA44" s="10"/>
      <c r="AB44" s="10"/>
      <c r="AC44" s="10"/>
      <c r="AD44" s="10"/>
      <c r="AE44" s="10"/>
      <c r="AF44" s="10"/>
      <c r="AG44" s="10"/>
      <c r="AH44" s="10"/>
      <c r="AI44" s="10"/>
      <c r="AJ44" s="10"/>
      <c r="AK44" s="10"/>
    </row>
    <row r="45" spans="1:37" ht="78.75">
      <c r="A45" s="168">
        <v>517</v>
      </c>
      <c r="B45" s="22" t="str">
        <f>VLOOKUP(E45,studia!$F$1:$I$12,2,FALSE)</f>
        <v>Elektrotechnika</v>
      </c>
      <c r="C45" s="22" t="str">
        <f>VLOOKUP(E45,studia!$F$1:$I$12,3,FALSE)</f>
        <v>mgr</v>
      </c>
      <c r="D45" s="22" t="str">
        <f>VLOOKUP(E45,studia!$F$1:$I$12,4,FALSE)</f>
        <v>RES</v>
      </c>
      <c r="E45" s="169" t="s">
        <v>509</v>
      </c>
      <c r="F45" s="176" t="s">
        <v>543</v>
      </c>
      <c r="G45" s="166" t="s">
        <v>510</v>
      </c>
      <c r="H45" s="164" t="s">
        <v>511</v>
      </c>
      <c r="I45" s="164" t="s">
        <v>512</v>
      </c>
      <c r="J45" s="164" t="s">
        <v>496</v>
      </c>
      <c r="K45" s="21" t="str">
        <f>VLOOKUP(J45,Prowadzacy!$F$2:$J$105,2,FALSE)</f>
        <v>Michał</v>
      </c>
      <c r="L45" s="21">
        <f>VLOOKUP(J45,Prowadzacy!$F$2:$K$105,3,FALSE)</f>
        <v>0</v>
      </c>
      <c r="M45" s="21" t="str">
        <f>VLOOKUP(J45,Prowadzacy!$F$2:$K$105,4,FALSE)</f>
        <v>Jasiński</v>
      </c>
      <c r="N45" s="22" t="str">
        <f>VLOOKUP(J45,Prowadzacy!$F$2:$M$105,8,FALSE)</f>
        <v xml:space="preserve">Michał | Jasiński | Dr inż. |  ( p05180 ) </v>
      </c>
      <c r="O45" s="22" t="str">
        <f>VLOOKUP(J45,Prowadzacy!$F$2:$K$105,5,FALSE)</f>
        <v>K38W05D02</v>
      </c>
      <c r="P45" s="22" t="str">
        <f>VLOOKUP(J45,Prowadzacy!$F$2:$K$105,6,FALSE)</f>
        <v>ZET</v>
      </c>
      <c r="Q45" s="165" t="s">
        <v>516</v>
      </c>
      <c r="R45" s="22" t="str">
        <f>VLOOKUP(Q45,Prowadzacy!$F$2:$K$105,2,FALSE)</f>
        <v>Tomasz</v>
      </c>
      <c r="S45" s="22" t="str">
        <f>VLOOKUP(Q45,Prowadzacy!$F$2:$K$105,3,FALSE)</f>
        <v>Stanisław</v>
      </c>
      <c r="T45" s="22" t="str">
        <f>VLOOKUP(Q45,Prowadzacy!$F$2:$K$105,4,FALSE)</f>
        <v>Sikorski</v>
      </c>
      <c r="U45" s="22" t="str">
        <f>VLOOKUP(Q45,Prowadzacy!$F$2:$M$105,8,FALSE)</f>
        <v xml:space="preserve">Tomasz | Sikorski | Dr hab. inż. |  ( 05141 ) </v>
      </c>
      <c r="V45" s="36"/>
      <c r="W45" s="165" t="s">
        <v>222</v>
      </c>
      <c r="X45" s="160"/>
      <c r="Y45" s="36"/>
      <c r="Z45" s="12"/>
      <c r="AA45" s="10"/>
      <c r="AB45" s="10"/>
      <c r="AC45" s="10"/>
      <c r="AD45" s="10"/>
      <c r="AE45" s="10"/>
      <c r="AF45" s="10"/>
      <c r="AG45" s="10"/>
      <c r="AH45" s="10"/>
      <c r="AI45" s="10"/>
      <c r="AJ45" s="10"/>
      <c r="AK45" s="10"/>
    </row>
    <row r="46" spans="1:37" ht="180.75">
      <c r="A46" s="168">
        <v>518</v>
      </c>
      <c r="B46" s="22" t="str">
        <f>VLOOKUP(E46,studia!$F$1:$I$12,2,FALSE)</f>
        <v>Mechatronika</v>
      </c>
      <c r="C46" s="22" t="str">
        <f>VLOOKUP(E46,studia!$F$1:$I$12,3,FALSE)</f>
        <v>inż.</v>
      </c>
      <c r="D46" s="22">
        <f>VLOOKUP(E46,studia!$F$1:$I$12,4,FALSE)</f>
        <v>0</v>
      </c>
      <c r="E46" s="166" t="s">
        <v>406</v>
      </c>
      <c r="F46" s="176" t="s">
        <v>543</v>
      </c>
      <c r="G46" s="170" t="s">
        <v>407</v>
      </c>
      <c r="H46" s="170" t="s">
        <v>408</v>
      </c>
      <c r="I46" s="170" t="s">
        <v>409</v>
      </c>
      <c r="J46" s="166" t="s">
        <v>401</v>
      </c>
      <c r="K46" s="21" t="str">
        <f>VLOOKUP(J46,Prowadzacy!$F$2:$J$105,2,FALSE)</f>
        <v>Piotr</v>
      </c>
      <c r="L46" s="21" t="str">
        <f>VLOOKUP(J46,Prowadzacy!$F$2:$K$105,3,FALSE)</f>
        <v>Eugeniusz</v>
      </c>
      <c r="M46" s="21" t="str">
        <f>VLOOKUP(J46,Prowadzacy!$F$2:$K$105,4,FALSE)</f>
        <v>Pierz</v>
      </c>
      <c r="N46" s="22" t="str">
        <f>VLOOKUP(J46,Prowadzacy!$F$2:$M$105,8,FALSE)</f>
        <v xml:space="preserve">Piotr | Pierz | Dr inż. |  ( 05232 ) </v>
      </c>
      <c r="O46" s="22" t="str">
        <f>VLOOKUP(J46,Prowadzacy!$F$2:$K$105,5,FALSE)</f>
        <v>K36W05D02</v>
      </c>
      <c r="P46" s="22" t="str">
        <f>VLOOKUP(J46,Prowadzacy!$F$2:$K$105,6,FALSE)</f>
        <v>ZAS</v>
      </c>
      <c r="Q46" s="165" t="s">
        <v>442</v>
      </c>
      <c r="R46" s="22" t="str">
        <f>VLOOKUP(Q46,Prowadzacy!$F$2:$K$105,2,FALSE)</f>
        <v>Łukasz</v>
      </c>
      <c r="S46" s="22">
        <f>VLOOKUP(Q46,Prowadzacy!$F$2:$K$105,3,FALSE)</f>
        <v>0</v>
      </c>
      <c r="T46" s="22" t="str">
        <f>VLOOKUP(Q46,Prowadzacy!$F$2:$K$105,4,FALSE)</f>
        <v>Staszewski</v>
      </c>
      <c r="U46" s="22" t="str">
        <f>VLOOKUP(Q46,Prowadzacy!$F$2:$M$105,8,FALSE)</f>
        <v xml:space="preserve">Łukasz | Staszewski | Dr inż. |  ( 05410 ) </v>
      </c>
      <c r="V46" s="165"/>
      <c r="W46" s="165" t="s">
        <v>222</v>
      </c>
      <c r="X46" s="166"/>
      <c r="Y46" s="165"/>
      <c r="Z46" s="12"/>
      <c r="AA46" s="22"/>
      <c r="AB46" s="22"/>
      <c r="AC46" s="22"/>
      <c r="AD46" s="22"/>
      <c r="AE46" s="22"/>
      <c r="AF46" s="22"/>
      <c r="AG46" s="22"/>
      <c r="AH46" s="22"/>
      <c r="AI46" s="22"/>
      <c r="AJ46" s="22"/>
      <c r="AK46" s="22"/>
    </row>
  </sheetData>
  <sortState ref="E6:Y46">
    <sortCondition ref="E6:E46"/>
    <sortCondition ref="O6:O46"/>
    <sortCondition ref="J6:J46"/>
  </sortState>
  <mergeCells count="2">
    <mergeCell ref="A2:Y2"/>
    <mergeCell ref="A3:Y3"/>
  </mergeCells>
  <dataValidations count="4">
    <dataValidation type="list" allowBlank="1" showInputMessage="1" showErrorMessage="1" sqref="Q6:Q46 J6:J46" xr:uid="{00000000-0002-0000-0000-000000000000}">
      <formula1>Pracownicy</formula1>
    </dataValidation>
    <dataValidation type="list" allowBlank="1" showInputMessage="1" showErrorMessage="1" sqref="E6:E46" xr:uid="{00000000-0002-0000-0000-000001000000}">
      <formula1>kierunki</formula1>
    </dataValidation>
    <dataValidation type="list" allowBlank="1" showInputMessage="1" showErrorMessage="1" sqref="W6:W46 Y6:Y46" xr:uid="{00000000-0002-0000-0000-000003000000}">
      <formula1>taknie</formula1>
    </dataValidation>
    <dataValidation type="list" allowBlank="1" showInputMessage="1" showErrorMessage="1" sqref="AB6:AB46" xr:uid="{00000000-0002-0000-0000-000004000000}">
      <formula1>#REF!</formula1>
    </dataValidation>
  </dataValidations>
  <pageMargins left="0.15748031496062992" right="0.70866141732283472" top="0.47244094488188981" bottom="0.74803149606299213" header="0.31496062992125984" footer="0.31496062992125984"/>
  <pageSetup paperSize="9" scale="5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14"/>
  <sheetViews>
    <sheetView zoomScale="90" zoomScaleNormal="90" workbookViewId="0">
      <pane ySplit="1" topLeftCell="A80" activePane="bottomLeft" state="frozen"/>
      <selection pane="bottomLeft" activeCell="C25" sqref="C25"/>
    </sheetView>
  </sheetViews>
  <sheetFormatPr defaultRowHeight="15"/>
  <cols>
    <col min="1" max="1" width="10" customWidth="1"/>
    <col min="2" max="2" width="18.85546875" customWidth="1"/>
    <col min="3" max="3" width="22.7109375" customWidth="1"/>
    <col min="4" max="4" width="11.5703125" bestFit="1" customWidth="1"/>
    <col min="5" max="5" width="20.140625" bestFit="1" customWidth="1"/>
    <col min="6" max="6" width="40.42578125" style="1" bestFit="1" customWidth="1"/>
    <col min="7" max="7" width="11.5703125" style="1" bestFit="1" customWidth="1"/>
    <col min="8" max="8" width="11.5703125" style="1" customWidth="1"/>
    <col min="9" max="9" width="20.140625" style="1" bestFit="1" customWidth="1"/>
    <col min="10" max="10" width="16.7109375" bestFit="1" customWidth="1"/>
    <col min="11" max="11" width="16.7109375" style="20" customWidth="1"/>
    <col min="12" max="12" width="37.85546875" customWidth="1"/>
    <col min="13" max="13" width="49.42578125" style="3" bestFit="1" customWidth="1"/>
    <col min="14" max="40" width="9.140625" style="3"/>
  </cols>
  <sheetData>
    <row r="1" spans="1:40">
      <c r="A1" s="23" t="s">
        <v>23</v>
      </c>
      <c r="B1" s="23" t="s">
        <v>24</v>
      </c>
      <c r="C1" s="23" t="s">
        <v>25</v>
      </c>
      <c r="D1" s="23" t="s">
        <v>26</v>
      </c>
      <c r="E1" s="23" t="s">
        <v>27</v>
      </c>
      <c r="F1" s="24"/>
      <c r="G1" s="25" t="s">
        <v>1</v>
      </c>
      <c r="H1" s="25" t="s">
        <v>2</v>
      </c>
      <c r="I1" s="25" t="s">
        <v>27</v>
      </c>
      <c r="J1" s="25" t="s">
        <v>28</v>
      </c>
      <c r="K1" s="26" t="s">
        <v>219</v>
      </c>
      <c r="L1" s="23" t="str">
        <f t="shared" ref="L1" si="0">CONCATENATE(E1," ",D1," ",B1)</f>
        <v>Nazwisko Imię Tytuł / stopień</v>
      </c>
      <c r="M1" s="27" t="s">
        <v>228</v>
      </c>
    </row>
    <row r="2" spans="1:40" s="39" customFormat="1">
      <c r="A2" s="47" t="s">
        <v>278</v>
      </c>
      <c r="B2" s="41" t="s">
        <v>33</v>
      </c>
      <c r="C2" s="41" t="s">
        <v>34</v>
      </c>
      <c r="D2" s="41" t="s">
        <v>32</v>
      </c>
      <c r="E2" s="41" t="s">
        <v>31</v>
      </c>
      <c r="F2" s="44" t="str">
        <f t="shared" ref="F2:F32" si="1">L2</f>
        <v>Antal Maciej Dr inż.</v>
      </c>
      <c r="G2" s="41" t="str">
        <f t="shared" ref="G2:G59" si="2">D2</f>
        <v>Maciej</v>
      </c>
      <c r="H2" s="45"/>
      <c r="I2" s="41" t="str">
        <f t="shared" ref="I2:I59" si="3">E2</f>
        <v>Antal</v>
      </c>
      <c r="J2" s="102" t="s">
        <v>371</v>
      </c>
      <c r="K2" s="46" t="s">
        <v>257</v>
      </c>
      <c r="L2" s="41" t="str">
        <f t="shared" ref="L2:L32" si="4">CONCATENATE(E2," ",D2," ",B2)</f>
        <v>Antal Maciej Dr inż.</v>
      </c>
      <c r="M2" s="42" t="str">
        <f t="shared" ref="M2:M32" si="5">CONCATENATE(D2," | ",E2," | ",B2," | "," ( ",A2, " ) ")</f>
        <v xml:space="preserve">Maciej | Antal | Dr inż. |  ( 05357 ) </v>
      </c>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row>
    <row r="3" spans="1:40" s="7" customFormat="1">
      <c r="A3" s="47" t="s">
        <v>193</v>
      </c>
      <c r="B3" s="23" t="s">
        <v>33</v>
      </c>
      <c r="C3" s="41" t="s">
        <v>34</v>
      </c>
      <c r="D3" s="23" t="s">
        <v>38</v>
      </c>
      <c r="E3" s="23" t="s">
        <v>39</v>
      </c>
      <c r="F3" s="29" t="str">
        <f t="shared" si="1"/>
        <v>Bątkiewicz-Pantuła Marta Dr inż.</v>
      </c>
      <c r="G3" s="41" t="str">
        <f t="shared" si="2"/>
        <v>Marta</v>
      </c>
      <c r="H3" s="30" t="s">
        <v>234</v>
      </c>
      <c r="I3" s="41" t="str">
        <f t="shared" si="3"/>
        <v>Bątkiewicz-Pantuła</v>
      </c>
      <c r="J3" s="87" t="s">
        <v>367</v>
      </c>
      <c r="K3" s="31" t="s">
        <v>253</v>
      </c>
      <c r="L3" s="23" t="str">
        <f t="shared" si="4"/>
        <v>Bątkiewicz-Pantuła Marta Dr inż.</v>
      </c>
      <c r="M3" s="27" t="str">
        <f t="shared" si="5"/>
        <v xml:space="preserve">Marta | Bątkiewicz-Pantuła | Dr inż. |  ( 05298 ) </v>
      </c>
      <c r="N3" s="3"/>
      <c r="O3" s="3"/>
      <c r="P3" s="3"/>
      <c r="Q3" s="3"/>
      <c r="R3" s="3"/>
      <c r="S3" s="3"/>
      <c r="T3" s="3"/>
      <c r="U3" s="3"/>
      <c r="V3" s="3"/>
      <c r="W3" s="3"/>
      <c r="X3" s="3"/>
      <c r="Y3" s="3"/>
      <c r="Z3" s="3"/>
      <c r="AA3" s="3"/>
      <c r="AB3" s="3"/>
      <c r="AC3" s="3"/>
      <c r="AD3" s="3"/>
      <c r="AE3" s="3"/>
      <c r="AF3" s="3"/>
      <c r="AG3" s="3"/>
      <c r="AH3" s="3"/>
      <c r="AI3" s="3"/>
      <c r="AJ3" s="3"/>
      <c r="AK3" s="3"/>
      <c r="AL3" s="3"/>
      <c r="AM3" s="3"/>
      <c r="AN3" s="3"/>
    </row>
    <row r="4" spans="1:40" s="7" customFormat="1">
      <c r="A4" s="47" t="s">
        <v>194</v>
      </c>
      <c r="B4" s="23" t="s">
        <v>33</v>
      </c>
      <c r="C4" s="23" t="s">
        <v>34</v>
      </c>
      <c r="D4" s="23" t="s">
        <v>40</v>
      </c>
      <c r="E4" s="23" t="s">
        <v>41</v>
      </c>
      <c r="F4" s="29" t="str">
        <f t="shared" si="1"/>
        <v>Bejmert Daniel Dr inż.</v>
      </c>
      <c r="G4" s="41" t="str">
        <f t="shared" si="2"/>
        <v>Daniel</v>
      </c>
      <c r="H4" s="30" t="s">
        <v>131</v>
      </c>
      <c r="I4" s="41" t="str">
        <f t="shared" si="3"/>
        <v>Bejmert</v>
      </c>
      <c r="J4" s="87" t="s">
        <v>367</v>
      </c>
      <c r="K4" s="31" t="s">
        <v>254</v>
      </c>
      <c r="L4" s="23" t="str">
        <f t="shared" si="4"/>
        <v>Bejmert Daniel Dr inż.</v>
      </c>
      <c r="M4" s="27" t="str">
        <f t="shared" si="5"/>
        <v xml:space="preserve">Daniel | Bejmert | Dr inż. |  ( 05285 ) </v>
      </c>
      <c r="N4" s="3"/>
      <c r="O4" s="3"/>
      <c r="P4" s="3"/>
      <c r="Q4" s="3"/>
      <c r="R4" s="3"/>
      <c r="S4" s="3"/>
      <c r="T4" s="3"/>
      <c r="U4" s="3"/>
      <c r="V4" s="3"/>
      <c r="W4" s="3"/>
      <c r="X4" s="3"/>
      <c r="Y4" s="3"/>
      <c r="Z4" s="3"/>
      <c r="AA4" s="3"/>
      <c r="AB4" s="3"/>
      <c r="AC4" s="3"/>
      <c r="AD4" s="3"/>
      <c r="AE4" s="3"/>
      <c r="AF4" s="3"/>
      <c r="AG4" s="3"/>
      <c r="AH4" s="3"/>
      <c r="AI4" s="3"/>
      <c r="AJ4" s="3"/>
      <c r="AK4" s="3"/>
      <c r="AL4" s="3"/>
      <c r="AM4" s="3"/>
      <c r="AN4" s="3"/>
    </row>
    <row r="5" spans="1:40" s="7" customFormat="1">
      <c r="A5" s="47" t="s">
        <v>195</v>
      </c>
      <c r="B5" s="23" t="s">
        <v>33</v>
      </c>
      <c r="C5" s="41" t="s">
        <v>34</v>
      </c>
      <c r="D5" s="23" t="s">
        <v>43</v>
      </c>
      <c r="E5" s="23" t="s">
        <v>44</v>
      </c>
      <c r="F5" s="29" t="str">
        <f t="shared" si="1"/>
        <v>Bielówka Małgorzata Dr inż.</v>
      </c>
      <c r="G5" s="41" t="str">
        <f t="shared" si="2"/>
        <v>Małgorzata</v>
      </c>
      <c r="H5" s="30" t="s">
        <v>96</v>
      </c>
      <c r="I5" s="41" t="str">
        <f t="shared" si="3"/>
        <v>Bielówka</v>
      </c>
      <c r="J5" s="87" t="s">
        <v>367</v>
      </c>
      <c r="K5" s="31" t="s">
        <v>253</v>
      </c>
      <c r="L5" s="23" t="str">
        <f t="shared" si="4"/>
        <v>Bielówka Małgorzata Dr inż.</v>
      </c>
      <c r="M5" s="27" t="str">
        <f t="shared" si="5"/>
        <v xml:space="preserve">Małgorzata | Bielówka | Dr inż. |  ( 05286 ) </v>
      </c>
      <c r="N5" s="3"/>
      <c r="O5" s="3"/>
      <c r="P5" s="3"/>
      <c r="Q5" s="3"/>
      <c r="R5" s="3"/>
      <c r="S5" s="3"/>
      <c r="T5" s="3"/>
      <c r="U5" s="3"/>
      <c r="V5" s="3"/>
      <c r="W5" s="3"/>
      <c r="X5" s="3"/>
      <c r="Y5" s="3"/>
      <c r="Z5" s="3"/>
      <c r="AA5" s="3"/>
      <c r="AB5" s="3"/>
      <c r="AC5" s="3"/>
      <c r="AD5" s="3"/>
      <c r="AE5" s="3"/>
      <c r="AF5" s="3"/>
      <c r="AG5" s="3"/>
      <c r="AH5" s="3"/>
      <c r="AI5" s="3"/>
      <c r="AJ5" s="3"/>
      <c r="AK5" s="3"/>
      <c r="AL5" s="3"/>
      <c r="AM5" s="3"/>
      <c r="AN5" s="3"/>
    </row>
    <row r="6" spans="1:40" s="7" customFormat="1">
      <c r="A6" s="47" t="s">
        <v>196</v>
      </c>
      <c r="B6" s="23" t="s">
        <v>33</v>
      </c>
      <c r="C6" s="23" t="s">
        <v>232</v>
      </c>
      <c r="D6" s="23" t="s">
        <v>48</v>
      </c>
      <c r="E6" s="23" t="s">
        <v>49</v>
      </c>
      <c r="F6" s="29" t="str">
        <f t="shared" si="1"/>
        <v>Bretuj Witold Dr inż.</v>
      </c>
      <c r="G6" s="41" t="str">
        <f t="shared" si="2"/>
        <v>Witold</v>
      </c>
      <c r="H6" s="30"/>
      <c r="I6" s="41" t="str">
        <f t="shared" si="3"/>
        <v>Bretuj</v>
      </c>
      <c r="J6" s="88" t="s">
        <v>363</v>
      </c>
      <c r="K6" s="31" t="s">
        <v>250</v>
      </c>
      <c r="L6" s="23" t="str">
        <f t="shared" si="4"/>
        <v>Bretuj Witold Dr inż.</v>
      </c>
      <c r="M6" s="27" t="str">
        <f t="shared" si="5"/>
        <v xml:space="preserve">Witold | Bretuj | Dr inż. |  ( 05154 ) </v>
      </c>
      <c r="N6" s="3"/>
      <c r="O6" s="3"/>
      <c r="P6" s="3"/>
      <c r="Q6" s="3"/>
      <c r="R6" s="3"/>
      <c r="S6" s="3"/>
      <c r="T6" s="3"/>
      <c r="U6" s="3"/>
      <c r="V6" s="3"/>
      <c r="W6" s="3"/>
      <c r="X6" s="3"/>
      <c r="Y6" s="3"/>
      <c r="Z6" s="3"/>
      <c r="AA6" s="3"/>
      <c r="AB6" s="3"/>
      <c r="AC6" s="3"/>
      <c r="AD6" s="3"/>
      <c r="AE6" s="3"/>
      <c r="AF6" s="3"/>
      <c r="AG6" s="3"/>
      <c r="AH6" s="3"/>
      <c r="AI6" s="3"/>
      <c r="AJ6" s="3"/>
      <c r="AK6" s="3"/>
      <c r="AL6" s="3"/>
      <c r="AM6" s="3"/>
      <c r="AN6" s="3"/>
    </row>
    <row r="7" spans="1:40" s="7" customFormat="1">
      <c r="A7" s="47" t="s">
        <v>197</v>
      </c>
      <c r="B7" s="23" t="s">
        <v>33</v>
      </c>
      <c r="C7" s="41" t="s">
        <v>34</v>
      </c>
      <c r="D7" s="23" t="s">
        <v>50</v>
      </c>
      <c r="E7" s="23" t="s">
        <v>51</v>
      </c>
      <c r="F7" s="29" t="str">
        <f t="shared" si="1"/>
        <v>Brusiłowicz Bartosz Dr inż.</v>
      </c>
      <c r="G7" s="41" t="str">
        <f t="shared" si="2"/>
        <v>Bartosz</v>
      </c>
      <c r="H7" s="30" t="s">
        <v>86</v>
      </c>
      <c r="I7" s="41" t="str">
        <f t="shared" si="3"/>
        <v>Brusiłowicz</v>
      </c>
      <c r="J7" s="87" t="s">
        <v>367</v>
      </c>
      <c r="K7" s="31" t="s">
        <v>254</v>
      </c>
      <c r="L7" s="23" t="str">
        <f t="shared" si="4"/>
        <v>Brusiłowicz Bartosz Dr inż.</v>
      </c>
      <c r="M7" s="27" t="str">
        <f t="shared" si="5"/>
        <v xml:space="preserve">Bartosz | Brusiłowicz | Dr inż. |  ( 05413 ) </v>
      </c>
      <c r="N7" s="3"/>
      <c r="O7" s="3"/>
      <c r="P7" s="3"/>
      <c r="Q7" s="3"/>
      <c r="R7" s="3"/>
      <c r="S7" s="3"/>
      <c r="T7" s="3"/>
      <c r="U7" s="3"/>
      <c r="V7" s="3"/>
      <c r="W7" s="3"/>
      <c r="X7" s="3"/>
      <c r="Y7" s="3"/>
      <c r="Z7" s="3"/>
      <c r="AA7" s="3"/>
      <c r="AB7" s="3"/>
      <c r="AC7" s="3"/>
      <c r="AD7" s="3"/>
      <c r="AE7" s="3"/>
      <c r="AF7" s="3"/>
      <c r="AG7" s="3"/>
      <c r="AH7" s="3"/>
      <c r="AI7" s="3"/>
      <c r="AJ7" s="3"/>
      <c r="AK7" s="3"/>
      <c r="AL7" s="3"/>
      <c r="AM7" s="3"/>
      <c r="AN7" s="3"/>
    </row>
    <row r="8" spans="1:40" s="7" customFormat="1">
      <c r="A8" s="47" t="s">
        <v>198</v>
      </c>
      <c r="B8" s="23" t="s">
        <v>33</v>
      </c>
      <c r="C8" s="23" t="s">
        <v>34</v>
      </c>
      <c r="D8" s="23" t="s">
        <v>52</v>
      </c>
      <c r="E8" s="23" t="s">
        <v>53</v>
      </c>
      <c r="F8" s="29" t="str">
        <f t="shared" si="1"/>
        <v>Budzisz Joanna Dr inż.</v>
      </c>
      <c r="G8" s="41" t="str">
        <f t="shared" si="2"/>
        <v>Joanna</v>
      </c>
      <c r="H8" s="30" t="s">
        <v>235</v>
      </c>
      <c r="I8" s="41" t="str">
        <f t="shared" si="3"/>
        <v>Budzisz</v>
      </c>
      <c r="J8" s="87" t="s">
        <v>367</v>
      </c>
      <c r="K8" s="31" t="s">
        <v>256</v>
      </c>
      <c r="L8" s="23" t="str">
        <f t="shared" si="4"/>
        <v>Budzisz Joanna Dr inż.</v>
      </c>
      <c r="M8" s="27" t="str">
        <f t="shared" si="5"/>
        <v xml:space="preserve">Joanna | Budzisz | Dr inż. |  ( 05404 ) </v>
      </c>
      <c r="N8" s="3"/>
      <c r="O8" s="3"/>
      <c r="P8" s="3"/>
      <c r="Q8" s="3"/>
      <c r="R8" s="3"/>
      <c r="S8" s="3"/>
      <c r="T8" s="3"/>
      <c r="U8" s="3"/>
      <c r="V8" s="3"/>
      <c r="W8" s="3"/>
      <c r="X8" s="3"/>
      <c r="Y8" s="3"/>
      <c r="Z8" s="3"/>
      <c r="AA8" s="3"/>
      <c r="AB8" s="3"/>
      <c r="AC8" s="3"/>
      <c r="AD8" s="3"/>
      <c r="AE8" s="3"/>
      <c r="AF8" s="3"/>
      <c r="AG8" s="3"/>
      <c r="AH8" s="3"/>
      <c r="AI8" s="3"/>
      <c r="AJ8" s="3"/>
      <c r="AK8" s="3"/>
      <c r="AL8" s="3"/>
      <c r="AM8" s="3"/>
      <c r="AN8" s="3"/>
    </row>
    <row r="9" spans="1:40" s="6" customFormat="1">
      <c r="A9" s="47" t="s">
        <v>199</v>
      </c>
      <c r="B9" s="23" t="s">
        <v>30</v>
      </c>
      <c r="C9" s="23" t="s">
        <v>259</v>
      </c>
      <c r="D9" s="23" t="s">
        <v>55</v>
      </c>
      <c r="E9" s="23" t="s">
        <v>56</v>
      </c>
      <c r="F9" s="29" t="str">
        <f t="shared" si="1"/>
        <v>Chrzan Krystian Dr hab. inż.</v>
      </c>
      <c r="G9" s="41" t="str">
        <f t="shared" si="2"/>
        <v>Krystian</v>
      </c>
      <c r="H9" s="30" t="s">
        <v>236</v>
      </c>
      <c r="I9" s="41" t="str">
        <f t="shared" si="3"/>
        <v>Chrzan</v>
      </c>
      <c r="J9" s="89" t="s">
        <v>363</v>
      </c>
      <c r="K9" s="31" t="s">
        <v>250</v>
      </c>
      <c r="L9" s="23" t="str">
        <f t="shared" si="4"/>
        <v>Chrzan Krystian Dr hab. inż.</v>
      </c>
      <c r="M9" s="27" t="str">
        <f t="shared" si="5"/>
        <v xml:space="preserve">Krystian | Chrzan | Dr hab. inż. |  ( 05101 ) </v>
      </c>
      <c r="N9" s="3"/>
      <c r="O9" s="3"/>
      <c r="P9" s="3"/>
      <c r="Q9" s="3"/>
      <c r="R9" s="3"/>
      <c r="S9" s="3"/>
      <c r="T9" s="3"/>
      <c r="U9" s="3"/>
      <c r="V9" s="3"/>
      <c r="W9" s="3"/>
      <c r="X9" s="3"/>
      <c r="Y9" s="3"/>
      <c r="Z9" s="3"/>
      <c r="AA9" s="3"/>
      <c r="AB9" s="3"/>
      <c r="AC9" s="3"/>
      <c r="AD9" s="3"/>
      <c r="AE9" s="3"/>
      <c r="AF9" s="3"/>
      <c r="AG9" s="3"/>
      <c r="AH9" s="3"/>
      <c r="AI9" s="3"/>
      <c r="AJ9" s="3"/>
      <c r="AK9" s="3"/>
      <c r="AL9" s="3"/>
      <c r="AM9" s="3"/>
      <c r="AN9" s="3"/>
    </row>
    <row r="10" spans="1:40" s="7" customFormat="1">
      <c r="A10" s="47" t="s">
        <v>200</v>
      </c>
      <c r="B10" s="23" t="s">
        <v>33</v>
      </c>
      <c r="C10" s="23" t="s">
        <v>34</v>
      </c>
      <c r="D10" s="23" t="s">
        <v>58</v>
      </c>
      <c r="E10" s="23" t="s">
        <v>59</v>
      </c>
      <c r="F10" s="29" t="str">
        <f t="shared" si="1"/>
        <v>Ciurys Marek Dr inż.</v>
      </c>
      <c r="G10" s="41" t="str">
        <f t="shared" si="2"/>
        <v>Marek</v>
      </c>
      <c r="H10" s="30" t="s">
        <v>62</v>
      </c>
      <c r="I10" s="41" t="str">
        <f t="shared" si="3"/>
        <v>Ciurys</v>
      </c>
      <c r="J10" s="103" t="s">
        <v>371</v>
      </c>
      <c r="K10" s="31" t="s">
        <v>257</v>
      </c>
      <c r="L10" s="23" t="str">
        <f t="shared" si="4"/>
        <v>Ciurys Marek Dr inż.</v>
      </c>
      <c r="M10" s="27" t="str">
        <f t="shared" si="5"/>
        <v xml:space="preserve">Marek | Ciurys | Dr inż. |  ( 05369 ) </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s="7" customFormat="1">
      <c r="A11" s="47" t="s">
        <v>201</v>
      </c>
      <c r="B11" s="23" t="s">
        <v>33</v>
      </c>
      <c r="C11" s="23" t="s">
        <v>34</v>
      </c>
      <c r="D11" s="23" t="s">
        <v>57</v>
      </c>
      <c r="E11" s="23" t="s">
        <v>60</v>
      </c>
      <c r="F11" s="29" t="str">
        <f t="shared" si="1"/>
        <v>Czapka Tomasz Dr inż.</v>
      </c>
      <c r="G11" s="41" t="str">
        <f t="shared" si="2"/>
        <v>Tomasz</v>
      </c>
      <c r="H11" s="30"/>
      <c r="I11" s="41" t="str">
        <f t="shared" si="3"/>
        <v>Czapka</v>
      </c>
      <c r="J11" s="52" t="s">
        <v>363</v>
      </c>
      <c r="K11" s="31" t="s">
        <v>250</v>
      </c>
      <c r="L11" s="23" t="str">
        <f t="shared" si="4"/>
        <v>Czapka Tomasz Dr inż.</v>
      </c>
      <c r="M11" s="27" t="str">
        <f t="shared" si="5"/>
        <v xml:space="preserve">Tomasz | Czapka | Dr inż. |  ( 05158 ) </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s="40" customFormat="1">
      <c r="A12" s="47" t="s">
        <v>279</v>
      </c>
      <c r="B12" s="41" t="s">
        <v>33</v>
      </c>
      <c r="C12" s="41" t="s">
        <v>34</v>
      </c>
      <c r="D12" s="41" t="s">
        <v>61</v>
      </c>
      <c r="E12" s="41" t="s">
        <v>271</v>
      </c>
      <c r="F12" s="44" t="str">
        <f t="shared" si="1"/>
        <v>Czechowski Robert Dr inż.</v>
      </c>
      <c r="G12" s="41" t="str">
        <f t="shared" si="2"/>
        <v>Robert</v>
      </c>
      <c r="H12" s="45"/>
      <c r="I12" s="41" t="str">
        <f t="shared" si="3"/>
        <v>Czechowski</v>
      </c>
      <c r="J12" s="87" t="s">
        <v>367</v>
      </c>
      <c r="K12" s="46" t="s">
        <v>254</v>
      </c>
      <c r="L12" s="41" t="str">
        <f t="shared" si="4"/>
        <v>Czechowski Robert Dr inż.</v>
      </c>
      <c r="M12" s="42" t="str">
        <f t="shared" si="5"/>
        <v xml:space="preserve">Robert | Czechowski | Dr inż. |  ( 052345 ) </v>
      </c>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row>
    <row r="13" spans="1:40" s="7" customFormat="1">
      <c r="A13" s="47" t="s">
        <v>203</v>
      </c>
      <c r="B13" s="23" t="s">
        <v>33</v>
      </c>
      <c r="C13" s="23" t="s">
        <v>232</v>
      </c>
      <c r="D13" s="23" t="s">
        <v>63</v>
      </c>
      <c r="E13" s="23" t="s">
        <v>64</v>
      </c>
      <c r="F13" s="29" t="str">
        <f t="shared" si="1"/>
        <v>Dąbrowska-Kauf Grażyna Dr inż.</v>
      </c>
      <c r="G13" s="41" t="str">
        <f t="shared" si="2"/>
        <v>Grażyna</v>
      </c>
      <c r="H13" s="30" t="s">
        <v>237</v>
      </c>
      <c r="I13" s="41" t="str">
        <f t="shared" si="3"/>
        <v>Dąbrowska-Kauf</v>
      </c>
      <c r="J13" s="87" t="s">
        <v>367</v>
      </c>
      <c r="K13" s="31" t="s">
        <v>256</v>
      </c>
      <c r="L13" s="23" t="str">
        <f t="shared" si="4"/>
        <v>Dąbrowska-Kauf Grażyna Dr inż.</v>
      </c>
      <c r="M13" s="27" t="str">
        <f t="shared" si="5"/>
        <v xml:space="preserve">Grażyna | Dąbrowska-Kauf | Dr inż. |  ( 05206 ) </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c r="A14" s="47" t="s">
        <v>202</v>
      </c>
      <c r="B14" s="41" t="s">
        <v>33</v>
      </c>
      <c r="C14" s="41" t="s">
        <v>34</v>
      </c>
      <c r="D14" s="23" t="s">
        <v>54</v>
      </c>
      <c r="E14" s="23" t="s">
        <v>65</v>
      </c>
      <c r="F14" s="29" t="str">
        <f t="shared" si="1"/>
        <v>Derugo Piotr Dr inż.</v>
      </c>
      <c r="G14" s="41" t="str">
        <f t="shared" si="2"/>
        <v>Piotr</v>
      </c>
      <c r="H14" s="30" t="s">
        <v>35</v>
      </c>
      <c r="I14" s="41" t="str">
        <f t="shared" si="3"/>
        <v>Derugo</v>
      </c>
      <c r="J14" s="104" t="s">
        <v>371</v>
      </c>
      <c r="K14" s="31" t="s">
        <v>258</v>
      </c>
      <c r="L14" s="23" t="str">
        <f t="shared" si="4"/>
        <v>Derugo Piotr Dr inż.</v>
      </c>
      <c r="M14" s="27" t="str">
        <f t="shared" si="5"/>
        <v xml:space="preserve">Piotr | Derugo | Dr inż. |  ( 05390 ) </v>
      </c>
    </row>
    <row r="15" spans="1:40" s="7" customFormat="1">
      <c r="A15" s="47" t="s">
        <v>204</v>
      </c>
      <c r="B15" s="23" t="s">
        <v>30</v>
      </c>
      <c r="C15" s="41" t="s">
        <v>362</v>
      </c>
      <c r="D15" s="23" t="s">
        <v>66</v>
      </c>
      <c r="E15" s="23" t="s">
        <v>67</v>
      </c>
      <c r="F15" s="29" t="str">
        <f t="shared" si="1"/>
        <v>Dołęga Waldemar Dr hab. inż.</v>
      </c>
      <c r="G15" s="41" t="str">
        <f t="shared" si="2"/>
        <v>Waldemar</v>
      </c>
      <c r="H15" s="30" t="s">
        <v>62</v>
      </c>
      <c r="I15" s="41" t="str">
        <f t="shared" si="3"/>
        <v>Dołęga</v>
      </c>
      <c r="J15" s="87" t="s">
        <v>367</v>
      </c>
      <c r="K15" s="31" t="s">
        <v>253</v>
      </c>
      <c r="L15" s="23" t="str">
        <f t="shared" si="4"/>
        <v>Dołęga Waldemar Dr hab. inż.</v>
      </c>
      <c r="M15" s="27" t="str">
        <f t="shared" si="5"/>
        <v xml:space="preserve">Waldemar | Dołęga | Dr hab. inż. |  ( 05265 ) </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s="7" customFormat="1">
      <c r="A16" s="47" t="s">
        <v>280</v>
      </c>
      <c r="B16" s="23" t="s">
        <v>76</v>
      </c>
      <c r="C16" s="23" t="s">
        <v>232</v>
      </c>
      <c r="D16" s="23" t="s">
        <v>68</v>
      </c>
      <c r="E16" s="23" t="s">
        <v>69</v>
      </c>
      <c r="F16" s="29" t="str">
        <f t="shared" si="1"/>
        <v>Dudzikowski Ignacy Prof. dr hab. inż.</v>
      </c>
      <c r="G16" s="41" t="str">
        <f t="shared" si="2"/>
        <v>Ignacy</v>
      </c>
      <c r="H16" s="30"/>
      <c r="I16" s="41" t="str">
        <f t="shared" si="3"/>
        <v>Dudzikowski</v>
      </c>
      <c r="J16" s="105" t="s">
        <v>371</v>
      </c>
      <c r="K16" s="31" t="s">
        <v>257</v>
      </c>
      <c r="L16" s="23" t="str">
        <f t="shared" si="4"/>
        <v>Dudzikowski Ignacy Prof. dr hab. inż.</v>
      </c>
      <c r="M16" s="27" t="str">
        <f t="shared" si="5"/>
        <v xml:space="preserve">Ignacy | Dudzikowski | Prof. dr hab. inż. |  ( 05306z ) </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s="6" customFormat="1">
      <c r="A17" s="47" t="s">
        <v>205</v>
      </c>
      <c r="B17" s="23" t="s">
        <v>33</v>
      </c>
      <c r="C17" s="23" t="s">
        <v>34</v>
      </c>
      <c r="D17" s="23" t="s">
        <v>40</v>
      </c>
      <c r="E17" s="23" t="s">
        <v>70</v>
      </c>
      <c r="F17" s="29" t="str">
        <f t="shared" si="1"/>
        <v>Dusza Daniel Dr inż.</v>
      </c>
      <c r="G17" s="41" t="str">
        <f t="shared" si="2"/>
        <v>Daniel</v>
      </c>
      <c r="H17" s="30"/>
      <c r="I17" s="41" t="str">
        <f t="shared" si="3"/>
        <v>Dusza</v>
      </c>
      <c r="J17" s="106" t="s">
        <v>371</v>
      </c>
      <c r="K17" s="31" t="s">
        <v>257</v>
      </c>
      <c r="L17" s="23" t="str">
        <f t="shared" si="4"/>
        <v>Dusza Daniel Dr inż.</v>
      </c>
      <c r="M17" s="27" t="str">
        <f t="shared" si="5"/>
        <v xml:space="preserve">Daniel | Dusza | Dr inż. |  ( 05358 ) </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s="7" customFormat="1">
      <c r="A18" s="47" t="s">
        <v>206</v>
      </c>
      <c r="B18" s="23" t="s">
        <v>30</v>
      </c>
      <c r="C18" s="23" t="s">
        <v>362</v>
      </c>
      <c r="D18" s="23" t="s">
        <v>71</v>
      </c>
      <c r="E18" s="23" t="s">
        <v>72</v>
      </c>
      <c r="F18" s="29" t="str">
        <f t="shared" si="1"/>
        <v>Dybkowski Mateusz Dr hab. inż.</v>
      </c>
      <c r="G18" s="41" t="str">
        <f t="shared" si="2"/>
        <v>Mateusz</v>
      </c>
      <c r="H18" s="30"/>
      <c r="I18" s="41" t="str">
        <f t="shared" si="3"/>
        <v>Dybkowski</v>
      </c>
      <c r="J18" s="107" t="s">
        <v>371</v>
      </c>
      <c r="K18" s="31" t="s">
        <v>258</v>
      </c>
      <c r="L18" s="23" t="str">
        <f t="shared" si="4"/>
        <v>Dybkowski Mateusz Dr hab. inż.</v>
      </c>
      <c r="M18" s="27" t="str">
        <f t="shared" si="5"/>
        <v xml:space="preserve">Mateusz | Dybkowski | Dr hab. inż. |  ( 05366 ) </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s="7" customFormat="1">
      <c r="A19" s="47" t="s">
        <v>207</v>
      </c>
      <c r="B19" s="23" t="s">
        <v>33</v>
      </c>
      <c r="C19" s="23" t="s">
        <v>34</v>
      </c>
      <c r="D19" s="23" t="s">
        <v>45</v>
      </c>
      <c r="E19" s="23" t="s">
        <v>73</v>
      </c>
      <c r="F19" s="29" t="str">
        <f t="shared" si="1"/>
        <v>Dyrcz Krzysztof Dr inż.</v>
      </c>
      <c r="G19" s="41" t="str">
        <f t="shared" si="2"/>
        <v>Krzysztof</v>
      </c>
      <c r="H19" s="30" t="s">
        <v>62</v>
      </c>
      <c r="I19" s="41" t="str">
        <f t="shared" si="3"/>
        <v>Dyrcz</v>
      </c>
      <c r="J19" s="108" t="s">
        <v>371</v>
      </c>
      <c r="K19" s="31" t="s">
        <v>258</v>
      </c>
      <c r="L19" s="23" t="str">
        <f t="shared" si="4"/>
        <v>Dyrcz Krzysztof Dr inż.</v>
      </c>
      <c r="M19" s="27" t="str">
        <f t="shared" si="5"/>
        <v xml:space="preserve">Krzysztof | Dyrcz | Dr inż. |  ( 05307 ) </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s="5" customFormat="1">
      <c r="A20" s="47" t="s">
        <v>208</v>
      </c>
      <c r="B20" s="23" t="s">
        <v>33</v>
      </c>
      <c r="C20" s="23" t="s">
        <v>34</v>
      </c>
      <c r="D20" s="23" t="s">
        <v>62</v>
      </c>
      <c r="E20" s="23" t="s">
        <v>74</v>
      </c>
      <c r="F20" s="29" t="str">
        <f t="shared" si="1"/>
        <v>Ewert Paweł Dr inż.</v>
      </c>
      <c r="G20" s="41" t="str">
        <f t="shared" si="2"/>
        <v>Paweł</v>
      </c>
      <c r="H20" s="30" t="s">
        <v>107</v>
      </c>
      <c r="I20" s="41" t="str">
        <f t="shared" si="3"/>
        <v>Ewert</v>
      </c>
      <c r="J20" s="109" t="s">
        <v>371</v>
      </c>
      <c r="K20" s="31" t="s">
        <v>258</v>
      </c>
      <c r="L20" s="23" t="str">
        <f t="shared" si="4"/>
        <v>Ewert Paweł Dr inż.</v>
      </c>
      <c r="M20" s="27" t="str">
        <f t="shared" si="5"/>
        <v xml:space="preserve">Paweł | Ewert | Dr inż. |  ( 05378 ) </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50" customFormat="1">
      <c r="A21" s="51" t="s">
        <v>355</v>
      </c>
      <c r="B21" s="41" t="s">
        <v>33</v>
      </c>
      <c r="C21" s="41" t="s">
        <v>34</v>
      </c>
      <c r="D21" s="50" t="s">
        <v>54</v>
      </c>
      <c r="E21" s="49" t="s">
        <v>356</v>
      </c>
      <c r="F21" s="50" t="str">
        <f t="shared" ref="F21" si="6">L21</f>
        <v>Gajewski Piotr Dr inż.</v>
      </c>
      <c r="G21" s="50" t="str">
        <f t="shared" ref="G21" si="7">D21</f>
        <v>Piotr</v>
      </c>
      <c r="I21" s="50" t="str">
        <f t="shared" ref="I21" si="8">E21</f>
        <v>Gajewski</v>
      </c>
      <c r="J21" s="110" t="s">
        <v>371</v>
      </c>
      <c r="K21" s="46" t="s">
        <v>258</v>
      </c>
      <c r="L21" s="50" t="str">
        <f t="shared" ref="L21" si="9">CONCATENATE(E21," ",D21," ",B21)</f>
        <v>Gajewski Piotr Dr inż.</v>
      </c>
      <c r="M21" s="50" t="str">
        <f t="shared" ref="M21" si="10">CONCATENATE(D21," | ",E21," | ",B21," | "," ( ",A21, " ) ")</f>
        <v xml:space="preserve">Piotr | Gajewski | Dr inż. |  ( 05397 ) </v>
      </c>
    </row>
    <row r="22" spans="1:40" s="40" customFormat="1">
      <c r="A22" s="47" t="s">
        <v>281</v>
      </c>
      <c r="B22" s="41" t="s">
        <v>33</v>
      </c>
      <c r="C22" s="41" t="s">
        <v>34</v>
      </c>
      <c r="D22" s="41" t="s">
        <v>77</v>
      </c>
      <c r="E22" s="41" t="s">
        <v>272</v>
      </c>
      <c r="F22" s="44" t="str">
        <f t="shared" si="1"/>
        <v>Gozdowiak Adam Dr inż.</v>
      </c>
      <c r="G22" s="41" t="str">
        <f t="shared" si="2"/>
        <v>Adam</v>
      </c>
      <c r="H22" s="45"/>
      <c r="I22" s="41" t="str">
        <f t="shared" si="3"/>
        <v>Gozdowiak</v>
      </c>
      <c r="J22" s="111" t="s">
        <v>371</v>
      </c>
      <c r="K22" s="46" t="s">
        <v>257</v>
      </c>
      <c r="L22" s="41" t="str">
        <f t="shared" si="4"/>
        <v>Gozdowiak Adam Dr inż.</v>
      </c>
      <c r="M22" s="42" t="str">
        <f t="shared" si="5"/>
        <v xml:space="preserve">Adam | Gozdowiak | Dr inż. |  ( 053111 ) </v>
      </c>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row>
    <row r="23" spans="1:40" s="7" customFormat="1">
      <c r="A23" s="47" t="s">
        <v>209</v>
      </c>
      <c r="B23" s="23" t="s">
        <v>33</v>
      </c>
      <c r="C23" s="41" t="s">
        <v>34</v>
      </c>
      <c r="D23" s="23" t="s">
        <v>78</v>
      </c>
      <c r="E23" s="23" t="s">
        <v>79</v>
      </c>
      <c r="F23" s="29" t="str">
        <f t="shared" si="1"/>
        <v>Grycan Wiktoria Dr inż.</v>
      </c>
      <c r="G23" s="41" t="str">
        <f t="shared" si="2"/>
        <v>Wiktoria</v>
      </c>
      <c r="H23" s="30" t="s">
        <v>239</v>
      </c>
      <c r="I23" s="41" t="str">
        <f t="shared" si="3"/>
        <v>Grycan</v>
      </c>
      <c r="J23" s="87" t="s">
        <v>367</v>
      </c>
      <c r="K23" s="31" t="s">
        <v>256</v>
      </c>
      <c r="L23" s="23" t="str">
        <f t="shared" si="4"/>
        <v>Grycan Wiktoria Dr inż.</v>
      </c>
      <c r="M23" s="27" t="str">
        <f t="shared" si="5"/>
        <v xml:space="preserve">Wiktoria | Grycan | Dr inż. |  ( 05408 ) </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c r="A24" s="47" t="s">
        <v>210</v>
      </c>
      <c r="B24" s="23" t="s">
        <v>33</v>
      </c>
      <c r="C24" s="23" t="s">
        <v>232</v>
      </c>
      <c r="D24" s="23" t="s">
        <v>77</v>
      </c>
      <c r="E24" s="23" t="s">
        <v>80</v>
      </c>
      <c r="F24" s="29" t="str">
        <f t="shared" si="1"/>
        <v>Gubański Adam Dr inż.</v>
      </c>
      <c r="G24" s="41" t="str">
        <f t="shared" si="2"/>
        <v>Adam</v>
      </c>
      <c r="H24" s="30"/>
      <c r="I24" s="41" t="str">
        <f t="shared" si="3"/>
        <v>Gubański</v>
      </c>
      <c r="J24" s="90" t="s">
        <v>363</v>
      </c>
      <c r="K24" s="31" t="s">
        <v>251</v>
      </c>
      <c r="L24" s="23" t="str">
        <f t="shared" si="4"/>
        <v>Gubański Adam Dr inż.</v>
      </c>
      <c r="M24" s="27" t="str">
        <f t="shared" si="5"/>
        <v xml:space="preserve">Adam | Gubański | Dr inż. |  ( 05103 ) </v>
      </c>
    </row>
    <row r="25" spans="1:40" s="7" customFormat="1">
      <c r="A25" s="47" t="s">
        <v>211</v>
      </c>
      <c r="B25" s="23" t="s">
        <v>33</v>
      </c>
      <c r="C25" s="23" t="s">
        <v>34</v>
      </c>
      <c r="D25" s="23" t="s">
        <v>32</v>
      </c>
      <c r="E25" s="23" t="s">
        <v>82</v>
      </c>
      <c r="F25" s="29" t="str">
        <f t="shared" si="1"/>
        <v>Gwoździewicz Maciej Dr inż.</v>
      </c>
      <c r="G25" s="41" t="str">
        <f t="shared" si="2"/>
        <v>Maciej</v>
      </c>
      <c r="H25" s="30" t="s">
        <v>240</v>
      </c>
      <c r="I25" s="41" t="str">
        <f t="shared" si="3"/>
        <v>Gwoździewicz</v>
      </c>
      <c r="J25" s="112" t="s">
        <v>371</v>
      </c>
      <c r="K25" s="31" t="s">
        <v>257</v>
      </c>
      <c r="L25" s="23" t="str">
        <f t="shared" si="4"/>
        <v>Gwoździewicz Maciej Dr inż.</v>
      </c>
      <c r="M25" s="27" t="str">
        <f t="shared" si="5"/>
        <v xml:space="preserve">Maciej | Gwoździewicz | Dr inż. |  ( 05389 ) </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s="7" customFormat="1">
      <c r="A26" s="47" t="s">
        <v>212</v>
      </c>
      <c r="B26" s="41" t="s">
        <v>30</v>
      </c>
      <c r="C26" s="41" t="s">
        <v>362</v>
      </c>
      <c r="D26" s="23" t="s">
        <v>47</v>
      </c>
      <c r="E26" s="23" t="s">
        <v>83</v>
      </c>
      <c r="F26" s="29" t="str">
        <f t="shared" si="1"/>
        <v>Habrych Marcin Dr hab. inż.</v>
      </c>
      <c r="G26" s="41" t="str">
        <f t="shared" si="2"/>
        <v>Marcin</v>
      </c>
      <c r="H26" s="30" t="s">
        <v>75</v>
      </c>
      <c r="I26" s="41" t="str">
        <f t="shared" si="3"/>
        <v>Habrych</v>
      </c>
      <c r="J26" s="87" t="s">
        <v>367</v>
      </c>
      <c r="K26" s="31" t="s">
        <v>254</v>
      </c>
      <c r="L26" s="23" t="str">
        <f t="shared" si="4"/>
        <v>Habrych Marcin Dr hab. inż.</v>
      </c>
      <c r="M26" s="27" t="str">
        <f t="shared" si="5"/>
        <v xml:space="preserve">Marcin | Habrych | Dr hab. inż. |  ( 05281 ) </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s="5" customFormat="1">
      <c r="A27" s="47" t="s">
        <v>213</v>
      </c>
      <c r="B27" s="23" t="s">
        <v>33</v>
      </c>
      <c r="C27" s="23" t="s">
        <v>362</v>
      </c>
      <c r="D27" s="23" t="s">
        <v>84</v>
      </c>
      <c r="E27" s="23" t="s">
        <v>85</v>
      </c>
      <c r="F27" s="29" t="str">
        <f t="shared" si="1"/>
        <v>Herlender Kazimierz Dr inż.</v>
      </c>
      <c r="G27" s="41" t="str">
        <f t="shared" si="2"/>
        <v>Kazimierz</v>
      </c>
      <c r="H27" s="30"/>
      <c r="I27" s="41" t="str">
        <f t="shared" si="3"/>
        <v>Herlender</v>
      </c>
      <c r="J27" s="87" t="s">
        <v>367</v>
      </c>
      <c r="K27" s="31" t="s">
        <v>253</v>
      </c>
      <c r="L27" s="23" t="str">
        <f t="shared" si="4"/>
        <v>Herlender Kazimierz Dr inż.</v>
      </c>
      <c r="M27" s="27" t="str">
        <f t="shared" si="5"/>
        <v xml:space="preserve">Kazimierz | Herlender | Dr inż. |  ( 05211 ) </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40">
      <c r="A28" s="47" t="s">
        <v>214</v>
      </c>
      <c r="B28" s="23" t="s">
        <v>76</v>
      </c>
      <c r="C28" s="23" t="s">
        <v>357</v>
      </c>
      <c r="D28" s="23" t="s">
        <v>86</v>
      </c>
      <c r="E28" s="23" t="s">
        <v>87</v>
      </c>
      <c r="F28" s="29" t="str">
        <f t="shared" si="1"/>
        <v>Iżykowski Jan Prof. dr hab. inż.</v>
      </c>
      <c r="G28" s="41" t="str">
        <f t="shared" si="2"/>
        <v>Jan</v>
      </c>
      <c r="H28" s="30" t="s">
        <v>241</v>
      </c>
      <c r="I28" s="41" t="str">
        <f t="shared" si="3"/>
        <v>Iżykowski</v>
      </c>
      <c r="J28" s="87" t="s">
        <v>367</v>
      </c>
      <c r="K28" s="31" t="s">
        <v>254</v>
      </c>
      <c r="L28" s="23" t="str">
        <f t="shared" si="4"/>
        <v>Iżykowski Jan Prof. dr hab. inż.</v>
      </c>
      <c r="M28" s="27" t="str">
        <f t="shared" si="5"/>
        <v xml:space="preserve">Jan | Iżykowski | Prof. dr hab. inż. |  ( 05212 ) </v>
      </c>
    </row>
    <row r="29" spans="1:40" s="7" customFormat="1">
      <c r="A29" s="47" t="s">
        <v>215</v>
      </c>
      <c r="B29" s="41" t="s">
        <v>30</v>
      </c>
      <c r="C29" s="41" t="s">
        <v>362</v>
      </c>
      <c r="D29" s="23" t="s">
        <v>37</v>
      </c>
      <c r="E29" s="23" t="s">
        <v>88</v>
      </c>
      <c r="F29" s="29" t="str">
        <f t="shared" si="1"/>
        <v>Janik Przemysław Dr hab. inż.</v>
      </c>
      <c r="G29" s="41" t="str">
        <f t="shared" si="2"/>
        <v>Przemysław</v>
      </c>
      <c r="H29" s="30"/>
      <c r="I29" s="41" t="str">
        <f t="shared" si="3"/>
        <v>Janik</v>
      </c>
      <c r="J29" s="91" t="s">
        <v>363</v>
      </c>
      <c r="K29" s="31" t="s">
        <v>251</v>
      </c>
      <c r="L29" s="23" t="str">
        <f t="shared" si="4"/>
        <v>Janik Przemysław Dr hab. inż.</v>
      </c>
      <c r="M29" s="27" t="str">
        <f t="shared" si="5"/>
        <v xml:space="preserve">Przemysław | Janik | Dr hab. inż. |  ( 05115 ) </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s="7" customFormat="1">
      <c r="A30" s="47" t="s">
        <v>282</v>
      </c>
      <c r="B30" s="23" t="s">
        <v>33</v>
      </c>
      <c r="C30" s="41" t="s">
        <v>232</v>
      </c>
      <c r="D30" s="23" t="s">
        <v>57</v>
      </c>
      <c r="E30" s="23" t="s">
        <v>89</v>
      </c>
      <c r="F30" s="29" t="str">
        <f t="shared" si="1"/>
        <v>Janta Tomasz Dr inż.</v>
      </c>
      <c r="G30" s="41" t="str">
        <f t="shared" si="2"/>
        <v>Tomasz</v>
      </c>
      <c r="H30" s="30" t="s">
        <v>36</v>
      </c>
      <c r="I30" s="41" t="str">
        <f t="shared" si="3"/>
        <v>Janta</v>
      </c>
      <c r="J30" s="113" t="s">
        <v>371</v>
      </c>
      <c r="K30" s="31" t="s">
        <v>257</v>
      </c>
      <c r="L30" s="23" t="str">
        <f t="shared" si="4"/>
        <v>Janta Tomasz Dr inż.</v>
      </c>
      <c r="M30" s="27" t="str">
        <f t="shared" si="5"/>
        <v xml:space="preserve">Tomasz | Janta | Dr inż. |  ( 05311 ) </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s="7" customFormat="1">
      <c r="A31" s="47" t="s">
        <v>283</v>
      </c>
      <c r="B31" s="41" t="s">
        <v>30</v>
      </c>
      <c r="C31" s="41" t="s">
        <v>362</v>
      </c>
      <c r="D31" s="23" t="s">
        <v>32</v>
      </c>
      <c r="E31" s="23" t="s">
        <v>90</v>
      </c>
      <c r="F31" s="29" t="str">
        <f t="shared" si="1"/>
        <v>Jaroszewski Maciej Dr hab. inż.</v>
      </c>
      <c r="G31" s="41" t="str">
        <f t="shared" si="2"/>
        <v>Maciej</v>
      </c>
      <c r="H31" s="30" t="s">
        <v>242</v>
      </c>
      <c r="I31" s="41" t="str">
        <f t="shared" si="3"/>
        <v>Jaroszewski</v>
      </c>
      <c r="J31" s="92" t="s">
        <v>363</v>
      </c>
      <c r="K31" s="31" t="s">
        <v>250</v>
      </c>
      <c r="L31" s="23" t="str">
        <f t="shared" si="4"/>
        <v>Jaroszewski Maciej Dr hab. inż.</v>
      </c>
      <c r="M31" s="27" t="str">
        <f t="shared" si="5"/>
        <v xml:space="preserve">Maciej | Jaroszewski | Dr hab. inż. |  ( 05104 ) </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s="38" customFormat="1">
      <c r="A32" s="50" t="s">
        <v>358</v>
      </c>
      <c r="B32" s="41" t="s">
        <v>33</v>
      </c>
      <c r="C32" s="41" t="s">
        <v>34</v>
      </c>
      <c r="D32" s="41" t="s">
        <v>103</v>
      </c>
      <c r="E32" s="41" t="s">
        <v>360</v>
      </c>
      <c r="F32" s="44" t="str">
        <f t="shared" si="1"/>
        <v>Jasiński Michał Dr inż.</v>
      </c>
      <c r="G32" s="41" t="str">
        <f t="shared" ref="G32" si="11">D32</f>
        <v>Michał</v>
      </c>
      <c r="H32" s="45"/>
      <c r="I32" s="41" t="str">
        <f t="shared" ref="I32" si="12">E32</f>
        <v>Jasiński</v>
      </c>
      <c r="J32" s="53" t="s">
        <v>363</v>
      </c>
      <c r="K32" s="46" t="s">
        <v>251</v>
      </c>
      <c r="L32" s="41" t="str">
        <f t="shared" si="4"/>
        <v>Jasiński Michał Dr inż.</v>
      </c>
      <c r="M32" s="42" t="str">
        <f t="shared" si="5"/>
        <v xml:space="preserve">Michał | Jasiński | Dr inż. |  ( p05180 ) </v>
      </c>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row>
    <row r="33" spans="1:40" s="5" customFormat="1">
      <c r="A33" s="47" t="s">
        <v>284</v>
      </c>
      <c r="B33" s="23" t="s">
        <v>33</v>
      </c>
      <c r="C33" s="23" t="s">
        <v>34</v>
      </c>
      <c r="D33" s="23" t="s">
        <v>58</v>
      </c>
      <c r="E33" s="23" t="s">
        <v>91</v>
      </c>
      <c r="F33" s="29" t="str">
        <f t="shared" ref="F33:F62" si="13">L33</f>
        <v>Jaworski Marek Dr inż.</v>
      </c>
      <c r="G33" s="41" t="str">
        <f t="shared" si="2"/>
        <v>Marek</v>
      </c>
      <c r="H33" s="30" t="s">
        <v>46</v>
      </c>
      <c r="I33" s="41" t="str">
        <f t="shared" si="3"/>
        <v>Jaworski</v>
      </c>
      <c r="J33" s="87" t="s">
        <v>367</v>
      </c>
      <c r="K33" s="31" t="s">
        <v>256</v>
      </c>
      <c r="L33" s="23" t="str">
        <f t="shared" ref="L33:L62" si="14">CONCATENATE(E33," ",D33," ",B33)</f>
        <v>Jaworski Marek Dr inż.</v>
      </c>
      <c r="M33" s="27" t="str">
        <f t="shared" ref="M33:M62" si="15">CONCATENATE(D33," | ",E33," | ",B33," | "," ( ",A33, " ) ")</f>
        <v xml:space="preserve">Marek | Jaworski | Dr inż. |  ( 05237 ) </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s="7" customFormat="1">
      <c r="A34" s="47" t="s">
        <v>285</v>
      </c>
      <c r="B34" s="23" t="s">
        <v>76</v>
      </c>
      <c r="C34" s="41" t="s">
        <v>357</v>
      </c>
      <c r="D34" s="23" t="s">
        <v>93</v>
      </c>
      <c r="E34" s="23" t="s">
        <v>94</v>
      </c>
      <c r="F34" s="29" t="str">
        <f t="shared" si="13"/>
        <v>Kacprzyk Ryszard Prof. dr hab. inż.</v>
      </c>
      <c r="G34" s="41" t="str">
        <f t="shared" si="2"/>
        <v>Ryszard</v>
      </c>
      <c r="H34" s="30" t="s">
        <v>243</v>
      </c>
      <c r="I34" s="41" t="str">
        <f t="shared" si="3"/>
        <v>Kacprzyk</v>
      </c>
      <c r="J34" s="93" t="s">
        <v>363</v>
      </c>
      <c r="K34" s="31" t="s">
        <v>250</v>
      </c>
      <c r="L34" s="23" t="str">
        <f t="shared" si="14"/>
        <v>Kacprzyk Ryszard Prof. dr hab. inż.</v>
      </c>
      <c r="M34" s="27" t="str">
        <f t="shared" si="15"/>
        <v xml:space="preserve">Ryszard | Kacprzyk | Prof. dr hab. inż. |  ( 05106 ) </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s="7" customFormat="1">
      <c r="A35" s="47" t="s">
        <v>286</v>
      </c>
      <c r="B35" s="23" t="s">
        <v>33</v>
      </c>
      <c r="C35" s="23" t="s">
        <v>232</v>
      </c>
      <c r="D35" s="23" t="s">
        <v>46</v>
      </c>
      <c r="E35" s="23" t="s">
        <v>95</v>
      </c>
      <c r="F35" s="29" t="str">
        <f t="shared" si="13"/>
        <v>Kałwak Andrzej Dr inż.</v>
      </c>
      <c r="G35" s="41" t="str">
        <f t="shared" si="2"/>
        <v>Andrzej</v>
      </c>
      <c r="H35" s="30" t="s">
        <v>54</v>
      </c>
      <c r="I35" s="41" t="str">
        <f t="shared" si="3"/>
        <v>Kałwak</v>
      </c>
      <c r="J35" s="114" t="s">
        <v>371</v>
      </c>
      <c r="K35" s="31" t="s">
        <v>257</v>
      </c>
      <c r="L35" s="23" t="str">
        <f t="shared" si="14"/>
        <v>Kałwak Andrzej Dr inż.</v>
      </c>
      <c r="M35" s="27" t="str">
        <f t="shared" si="15"/>
        <v xml:space="preserve">Andrzej | Kałwak | Dr inż. |  ( 05313 ) </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s="6" customFormat="1">
      <c r="A36" s="47" t="s">
        <v>287</v>
      </c>
      <c r="B36" s="41" t="s">
        <v>30</v>
      </c>
      <c r="C36" s="41" t="s">
        <v>362</v>
      </c>
      <c r="D36" s="23" t="s">
        <v>47</v>
      </c>
      <c r="E36" s="23" t="s">
        <v>97</v>
      </c>
      <c r="F36" s="29" t="str">
        <f t="shared" si="13"/>
        <v>Kamiński Marcin Dr hab. inż.</v>
      </c>
      <c r="G36" s="41" t="str">
        <f t="shared" si="2"/>
        <v>Marcin</v>
      </c>
      <c r="H36" s="30"/>
      <c r="I36" s="41" t="str">
        <f t="shared" si="3"/>
        <v>Kamiński</v>
      </c>
      <c r="J36" s="115" t="s">
        <v>371</v>
      </c>
      <c r="K36" s="31" t="s">
        <v>258</v>
      </c>
      <c r="L36" s="23" t="str">
        <f t="shared" si="14"/>
        <v>Kamiński Marcin Dr hab. inż.</v>
      </c>
      <c r="M36" s="27" t="str">
        <f t="shared" si="15"/>
        <v xml:space="preserve">Marcin | Kamiński | Dr hab. inż. |  ( 05373 ) </v>
      </c>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s="7" customFormat="1">
      <c r="A37" s="47" t="s">
        <v>288</v>
      </c>
      <c r="B37" s="23" t="s">
        <v>30</v>
      </c>
      <c r="C37" s="23" t="s">
        <v>232</v>
      </c>
      <c r="D37" s="23" t="s">
        <v>98</v>
      </c>
      <c r="E37" s="23" t="s">
        <v>99</v>
      </c>
      <c r="F37" s="29" t="str">
        <f t="shared" si="13"/>
        <v>Karolewski Bogusław Dr hab. inż.</v>
      </c>
      <c r="G37" s="41" t="str">
        <f t="shared" si="2"/>
        <v>Bogusław</v>
      </c>
      <c r="H37" s="30" t="s">
        <v>101</v>
      </c>
      <c r="I37" s="41" t="str">
        <f t="shared" si="3"/>
        <v>Karolewski</v>
      </c>
      <c r="J37" s="116" t="s">
        <v>371</v>
      </c>
      <c r="K37" s="31" t="s">
        <v>258</v>
      </c>
      <c r="L37" s="23" t="str">
        <f t="shared" si="14"/>
        <v>Karolewski Bogusław Dr hab. inż.</v>
      </c>
      <c r="M37" s="27" t="str">
        <f t="shared" si="15"/>
        <v xml:space="preserve">Bogusław | Karolewski | Dr hab. inż. |  ( 05314 ) </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s="7" customFormat="1">
      <c r="A38" s="47" t="s">
        <v>289</v>
      </c>
      <c r="B38" s="23" t="s">
        <v>33</v>
      </c>
      <c r="C38" s="23" t="s">
        <v>34</v>
      </c>
      <c r="D38" s="23" t="s">
        <v>96</v>
      </c>
      <c r="E38" s="23" t="s">
        <v>100</v>
      </c>
      <c r="F38" s="29" t="str">
        <f t="shared" si="13"/>
        <v>Kisiel Anna Dr inż.</v>
      </c>
      <c r="G38" s="41" t="str">
        <f t="shared" si="2"/>
        <v>Anna</v>
      </c>
      <c r="H38" s="30"/>
      <c r="I38" s="41" t="str">
        <f t="shared" si="3"/>
        <v>Kisiel</v>
      </c>
      <c r="J38" s="54" t="s">
        <v>363</v>
      </c>
      <c r="K38" s="31" t="s">
        <v>252</v>
      </c>
      <c r="L38" s="23" t="str">
        <f t="shared" si="14"/>
        <v>Kisiel Anna Dr inż.</v>
      </c>
      <c r="M38" s="27" t="str">
        <f t="shared" si="15"/>
        <v xml:space="preserve">Anna | Kisiel | Dr inż. |  ( 05107 ) </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7" customFormat="1">
      <c r="A39" s="47" t="s">
        <v>290</v>
      </c>
      <c r="B39" s="23" t="s">
        <v>29</v>
      </c>
      <c r="C39" s="23" t="s">
        <v>261</v>
      </c>
      <c r="D39" s="23" t="s">
        <v>104</v>
      </c>
      <c r="E39" s="23" t="s">
        <v>105</v>
      </c>
      <c r="F39" s="29" t="str">
        <f t="shared" si="13"/>
        <v>Kobusiński Mirosław Mgr inż.</v>
      </c>
      <c r="G39" s="41" t="str">
        <f t="shared" si="2"/>
        <v>Mirosław</v>
      </c>
      <c r="H39" s="30" t="s">
        <v>126</v>
      </c>
      <c r="I39" s="41" t="str">
        <f t="shared" si="3"/>
        <v>Kobusiński</v>
      </c>
      <c r="J39" s="87" t="s">
        <v>367</v>
      </c>
      <c r="K39" s="31" t="s">
        <v>253</v>
      </c>
      <c r="L39" s="23" t="str">
        <f t="shared" si="14"/>
        <v>Kobusiński Mirosław Mgr inż.</v>
      </c>
      <c r="M39" s="27" t="str">
        <f t="shared" si="15"/>
        <v xml:space="preserve">Mirosław | Kobusiński | Mgr inż. |  ( 05218 ) </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s="7" customFormat="1">
      <c r="A40" s="47" t="s">
        <v>291</v>
      </c>
      <c r="B40" s="23" t="s">
        <v>33</v>
      </c>
      <c r="C40" s="41" t="s">
        <v>34</v>
      </c>
      <c r="D40" s="23" t="s">
        <v>42</v>
      </c>
      <c r="E40" s="23" t="s">
        <v>106</v>
      </c>
      <c r="F40" s="29" t="str">
        <f t="shared" si="13"/>
        <v>Konieczny Janusz Dr inż.</v>
      </c>
      <c r="G40" s="41" t="str">
        <f t="shared" si="2"/>
        <v>Janusz</v>
      </c>
      <c r="H40" s="30" t="s">
        <v>35</v>
      </c>
      <c r="I40" s="41" t="str">
        <f t="shared" si="3"/>
        <v>Konieczny</v>
      </c>
      <c r="J40" s="87" t="s">
        <v>367</v>
      </c>
      <c r="K40" s="31" t="s">
        <v>256</v>
      </c>
      <c r="L40" s="23" t="str">
        <f t="shared" si="14"/>
        <v>Konieczny Janusz Dr inż.</v>
      </c>
      <c r="M40" s="27" t="str">
        <f t="shared" si="15"/>
        <v xml:space="preserve">Janusz | Konieczny | Dr inż. |  ( 05269 ) </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s="7" customFormat="1">
      <c r="A41" s="47" t="s">
        <v>292</v>
      </c>
      <c r="B41" s="23" t="s">
        <v>33</v>
      </c>
      <c r="C41" s="23" t="s">
        <v>34</v>
      </c>
      <c r="D41" s="23" t="s">
        <v>107</v>
      </c>
      <c r="E41" s="23" t="s">
        <v>108</v>
      </c>
      <c r="F41" s="29" t="str">
        <f t="shared" si="13"/>
        <v>Kosobudzki Grzegorz Dr inż.</v>
      </c>
      <c r="G41" s="41" t="str">
        <f t="shared" si="2"/>
        <v>Grzegorz</v>
      </c>
      <c r="H41" s="30" t="s">
        <v>103</v>
      </c>
      <c r="I41" s="41" t="str">
        <f t="shared" si="3"/>
        <v>Kosobudzki</v>
      </c>
      <c r="J41" s="117" t="s">
        <v>371</v>
      </c>
      <c r="K41" s="31" t="s">
        <v>257</v>
      </c>
      <c r="L41" s="23" t="str">
        <f t="shared" si="14"/>
        <v>Kosobudzki Grzegorz Dr inż.</v>
      </c>
      <c r="M41" s="27" t="str">
        <f t="shared" si="15"/>
        <v xml:space="preserve">Grzegorz | Kosobudzki | Dr inż. |  ( 05320 ) </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7" customFormat="1">
      <c r="A42" s="47" t="s">
        <v>293</v>
      </c>
      <c r="B42" s="23" t="s">
        <v>33</v>
      </c>
      <c r="C42" s="23" t="s">
        <v>34</v>
      </c>
      <c r="D42" s="23" t="s">
        <v>62</v>
      </c>
      <c r="E42" s="23" t="s">
        <v>109</v>
      </c>
      <c r="F42" s="29" t="str">
        <f t="shared" si="13"/>
        <v>Kostyła Paweł Dr inż.</v>
      </c>
      <c r="G42" s="41" t="str">
        <f t="shared" si="2"/>
        <v>Paweł</v>
      </c>
      <c r="H42" s="30" t="s">
        <v>57</v>
      </c>
      <c r="I42" s="41" t="str">
        <f t="shared" si="3"/>
        <v>Kostyła</v>
      </c>
      <c r="J42" s="55" t="s">
        <v>363</v>
      </c>
      <c r="K42" s="31" t="s">
        <v>251</v>
      </c>
      <c r="L42" s="23" t="str">
        <f t="shared" si="14"/>
        <v>Kostyła Paweł Dr inż.</v>
      </c>
      <c r="M42" s="27" t="str">
        <f t="shared" si="15"/>
        <v xml:space="preserve">Paweł | Kostyła | Dr inż. |  ( 05108 ) </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6" customFormat="1">
      <c r="A43" s="47" t="s">
        <v>294</v>
      </c>
      <c r="B43" s="23" t="s">
        <v>33</v>
      </c>
      <c r="C43" s="41" t="s">
        <v>34</v>
      </c>
      <c r="D43" s="23" t="s">
        <v>58</v>
      </c>
      <c r="E43" s="23" t="s">
        <v>110</v>
      </c>
      <c r="F43" s="29" t="str">
        <f t="shared" si="13"/>
        <v>Kott Marek Dr inż.</v>
      </c>
      <c r="G43" s="41" t="str">
        <f t="shared" si="2"/>
        <v>Marek</v>
      </c>
      <c r="H43" s="30" t="s">
        <v>115</v>
      </c>
      <c r="I43" s="41" t="str">
        <f t="shared" si="3"/>
        <v>Kott</v>
      </c>
      <c r="J43" s="87" t="s">
        <v>367</v>
      </c>
      <c r="K43" s="31" t="s">
        <v>255</v>
      </c>
      <c r="L43" s="23" t="str">
        <f t="shared" si="14"/>
        <v>Kott Marek Dr inż.</v>
      </c>
      <c r="M43" s="27" t="str">
        <f t="shared" si="15"/>
        <v xml:space="preserve">Marek | Kott | Dr inż. |  ( 05297 ) </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s="7" customFormat="1">
      <c r="A44" s="47" t="s">
        <v>295</v>
      </c>
      <c r="B44" s="23" t="s">
        <v>76</v>
      </c>
      <c r="C44" s="23" t="s">
        <v>357</v>
      </c>
      <c r="D44" s="23" t="s">
        <v>111</v>
      </c>
      <c r="E44" s="23" t="s">
        <v>112</v>
      </c>
      <c r="F44" s="29" t="str">
        <f t="shared" si="13"/>
        <v>Kowalski Czesław Prof. dr hab. inż.</v>
      </c>
      <c r="G44" s="41" t="str">
        <f t="shared" si="2"/>
        <v>Czesław</v>
      </c>
      <c r="H44" s="30" t="s">
        <v>238</v>
      </c>
      <c r="I44" s="41" t="str">
        <f t="shared" si="3"/>
        <v>Kowalski</v>
      </c>
      <c r="J44" s="118" t="s">
        <v>371</v>
      </c>
      <c r="K44" s="31" t="s">
        <v>258</v>
      </c>
      <c r="L44" s="23" t="str">
        <f t="shared" si="14"/>
        <v>Kowalski Czesław Prof. dr hab. inż.</v>
      </c>
      <c r="M44" s="27" t="str">
        <f t="shared" si="15"/>
        <v xml:space="preserve">Czesław | Kowalski | Prof. dr hab. inż. |  ( 05321 ) </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c r="A45" s="47" t="s">
        <v>296</v>
      </c>
      <c r="B45" s="23" t="s">
        <v>33</v>
      </c>
      <c r="C45" s="23" t="s">
        <v>34</v>
      </c>
      <c r="D45" s="23" t="s">
        <v>55</v>
      </c>
      <c r="E45" s="23" t="s">
        <v>113</v>
      </c>
      <c r="F45" s="29" t="str">
        <f t="shared" si="13"/>
        <v>Krawczyk Krystian Dr inż.</v>
      </c>
      <c r="G45" s="41" t="str">
        <f t="shared" si="2"/>
        <v>Krystian</v>
      </c>
      <c r="H45" s="30"/>
      <c r="I45" s="41" t="str">
        <f t="shared" si="3"/>
        <v>Krawczyk</v>
      </c>
      <c r="J45" s="56" t="s">
        <v>363</v>
      </c>
      <c r="K45" s="31" t="s">
        <v>252</v>
      </c>
      <c r="L45" s="23" t="str">
        <f t="shared" si="14"/>
        <v>Krawczyk Krystian Dr inż.</v>
      </c>
      <c r="M45" s="27" t="str">
        <f t="shared" si="15"/>
        <v xml:space="preserve">Krystian | Krawczyk | Dr inż. |  ( 05157 ) </v>
      </c>
    </row>
    <row r="46" spans="1:40" s="6" customFormat="1">
      <c r="A46" s="47" t="s">
        <v>297</v>
      </c>
      <c r="B46" s="41" t="s">
        <v>33</v>
      </c>
      <c r="C46" s="41" t="s">
        <v>34</v>
      </c>
      <c r="D46" s="23" t="s">
        <v>115</v>
      </c>
      <c r="E46" s="23" t="s">
        <v>116</v>
      </c>
      <c r="F46" s="29" t="str">
        <f t="shared" si="13"/>
        <v>Leicht Aleksander Dr inż.</v>
      </c>
      <c r="G46" s="41" t="str">
        <f t="shared" si="2"/>
        <v>Aleksander</v>
      </c>
      <c r="H46" s="30"/>
      <c r="I46" s="41" t="str">
        <f t="shared" si="3"/>
        <v>Leicht</v>
      </c>
      <c r="J46" s="119" t="s">
        <v>371</v>
      </c>
      <c r="K46" s="31" t="s">
        <v>257</v>
      </c>
      <c r="L46" s="23" t="str">
        <f t="shared" si="14"/>
        <v>Leicht Aleksander Dr inż.</v>
      </c>
      <c r="M46" s="27" t="str">
        <f t="shared" si="15"/>
        <v xml:space="preserve">Aleksander | Leicht | Dr inż. |  ( 5388 ) </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7" customFormat="1">
      <c r="A47" s="47" t="s">
        <v>298</v>
      </c>
      <c r="B47" s="41" t="s">
        <v>76</v>
      </c>
      <c r="C47" s="41" t="s">
        <v>357</v>
      </c>
      <c r="D47" s="23" t="s">
        <v>102</v>
      </c>
      <c r="E47" s="23" t="s">
        <v>117</v>
      </c>
      <c r="F47" s="29" t="str">
        <f t="shared" si="13"/>
        <v>Leonowicz Zbigniew Prof. dr hab. inż.</v>
      </c>
      <c r="G47" s="41" t="str">
        <f t="shared" si="2"/>
        <v>Zbigniew</v>
      </c>
      <c r="H47" s="30" t="s">
        <v>239</v>
      </c>
      <c r="I47" s="41" t="str">
        <f t="shared" si="3"/>
        <v>Leonowicz</v>
      </c>
      <c r="J47" s="94" t="s">
        <v>363</v>
      </c>
      <c r="K47" s="31" t="s">
        <v>251</v>
      </c>
      <c r="L47" s="23" t="str">
        <f t="shared" si="14"/>
        <v>Leonowicz Zbigniew Prof. dr hab. inż.</v>
      </c>
      <c r="M47" s="27" t="str">
        <f t="shared" si="15"/>
        <v xml:space="preserve">Zbigniew | Leonowicz | Prof. dr hab. inż. |  ( 05110 ) </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s="6" customFormat="1">
      <c r="A48" s="47" t="s">
        <v>299</v>
      </c>
      <c r="B48" s="23" t="s">
        <v>33</v>
      </c>
      <c r="C48" s="41" t="s">
        <v>34</v>
      </c>
      <c r="D48" s="23" t="s">
        <v>47</v>
      </c>
      <c r="E48" s="23" t="s">
        <v>118</v>
      </c>
      <c r="F48" s="29" t="str">
        <f t="shared" si="13"/>
        <v>Lewandowski Marcin Dr inż.</v>
      </c>
      <c r="G48" s="41" t="str">
        <f t="shared" si="2"/>
        <v>Marcin</v>
      </c>
      <c r="H48" s="30" t="s">
        <v>244</v>
      </c>
      <c r="I48" s="41" t="str">
        <f t="shared" si="3"/>
        <v>Lewandowski</v>
      </c>
      <c r="J48" s="57" t="s">
        <v>363</v>
      </c>
      <c r="K48" s="31" t="s">
        <v>252</v>
      </c>
      <c r="L48" s="23" t="str">
        <f t="shared" si="14"/>
        <v>Lewandowski Marcin Dr inż.</v>
      </c>
      <c r="M48" s="27" t="str">
        <f t="shared" si="15"/>
        <v xml:space="preserve">Marcin | Lewandowski | Dr inż. |  ( 05166 ) </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s="5" customFormat="1">
      <c r="A49" s="47" t="s">
        <v>300</v>
      </c>
      <c r="B49" s="23" t="s">
        <v>30</v>
      </c>
      <c r="C49" s="23" t="s">
        <v>362</v>
      </c>
      <c r="D49" s="23" t="s">
        <v>61</v>
      </c>
      <c r="E49" s="23" t="s">
        <v>119</v>
      </c>
      <c r="F49" s="29" t="str">
        <f t="shared" si="13"/>
        <v>Lis Robert Dr hab. inż.</v>
      </c>
      <c r="G49" s="41" t="str">
        <f t="shared" si="2"/>
        <v>Robert</v>
      </c>
      <c r="H49" s="30" t="s">
        <v>46</v>
      </c>
      <c r="I49" s="41" t="str">
        <f t="shared" si="3"/>
        <v>Lis</v>
      </c>
      <c r="J49" s="87" t="s">
        <v>367</v>
      </c>
      <c r="K49" s="31" t="s">
        <v>255</v>
      </c>
      <c r="L49" s="23" t="str">
        <f t="shared" si="14"/>
        <v>Lis Robert Dr hab. inż.</v>
      </c>
      <c r="M49" s="27" t="str">
        <f t="shared" si="15"/>
        <v xml:space="preserve">Robert | Lis | Dr hab. inż. |  ( 05210 ) </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s="38" customFormat="1">
      <c r="A50" s="47" t="s">
        <v>353</v>
      </c>
      <c r="B50" s="41" t="s">
        <v>33</v>
      </c>
      <c r="C50" s="41" t="s">
        <v>34</v>
      </c>
      <c r="D50" s="41" t="s">
        <v>81</v>
      </c>
      <c r="E50" s="41" t="s">
        <v>354</v>
      </c>
      <c r="F50" s="44" t="str">
        <f t="shared" ref="F50" si="16">L50</f>
        <v>Listwan Jacek Dr inż.</v>
      </c>
      <c r="G50" s="41" t="str">
        <f t="shared" ref="G50" si="17">D50</f>
        <v>Jacek</v>
      </c>
      <c r="H50" s="45"/>
      <c r="I50" s="41" t="str">
        <f t="shared" ref="I50" si="18">E50</f>
        <v>Listwan</v>
      </c>
      <c r="J50" s="120" t="s">
        <v>371</v>
      </c>
      <c r="K50" s="46" t="s">
        <v>258</v>
      </c>
      <c r="L50" s="41" t="str">
        <f t="shared" ref="L50" si="19">CONCATENATE(E50," ",D50," ",B50)</f>
        <v>Listwan Jacek Dr inż.</v>
      </c>
      <c r="M50" s="42" t="str">
        <f t="shared" ref="M50" si="20">CONCATENATE(D50," | ",E50," | ",B50," | "," ( ",A50, " ) ")</f>
        <v xml:space="preserve">Jacek | Listwan | Dr inż. |  ( p53100 ) </v>
      </c>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row>
    <row r="51" spans="1:40" s="7" customFormat="1">
      <c r="A51" s="47" t="s">
        <v>301</v>
      </c>
      <c r="B51" s="23" t="s">
        <v>33</v>
      </c>
      <c r="C51" s="23" t="s">
        <v>232</v>
      </c>
      <c r="D51" s="23" t="s">
        <v>104</v>
      </c>
      <c r="E51" s="23" t="s">
        <v>120</v>
      </c>
      <c r="F51" s="29" t="str">
        <f t="shared" si="13"/>
        <v>Łabuzek Mirosław Dr inż.</v>
      </c>
      <c r="G51" s="41" t="str">
        <f t="shared" si="2"/>
        <v>Mirosław</v>
      </c>
      <c r="H51" s="30"/>
      <c r="I51" s="41" t="str">
        <f t="shared" si="3"/>
        <v>Łabuzek</v>
      </c>
      <c r="J51" s="87" t="s">
        <v>367</v>
      </c>
      <c r="K51" s="31" t="s">
        <v>255</v>
      </c>
      <c r="L51" s="23" t="str">
        <f t="shared" si="14"/>
        <v>Łabuzek Mirosław Dr inż.</v>
      </c>
      <c r="M51" s="27" t="str">
        <f t="shared" si="15"/>
        <v xml:space="preserve">Mirosław | Łabuzek | Dr inż. |  ( 05225z ) </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s="6" customFormat="1">
      <c r="A52" s="47" t="s">
        <v>302</v>
      </c>
      <c r="B52" s="23" t="s">
        <v>33</v>
      </c>
      <c r="C52" s="23" t="s">
        <v>34</v>
      </c>
      <c r="D52" s="23" t="s">
        <v>121</v>
      </c>
      <c r="E52" s="23" t="s">
        <v>122</v>
      </c>
      <c r="F52" s="29" t="str">
        <f t="shared" si="13"/>
        <v>Ładniak Lesław Dr inż.</v>
      </c>
      <c r="G52" s="41" t="str">
        <f t="shared" si="2"/>
        <v>Lesław</v>
      </c>
      <c r="H52" s="30" t="s">
        <v>77</v>
      </c>
      <c r="I52" s="41" t="str">
        <f t="shared" si="3"/>
        <v>Ładniak</v>
      </c>
      <c r="J52" s="58" t="s">
        <v>363</v>
      </c>
      <c r="K52" s="31" t="s">
        <v>251</v>
      </c>
      <c r="L52" s="23" t="str">
        <f t="shared" si="14"/>
        <v>Ładniak Lesław Dr inż.</v>
      </c>
      <c r="M52" s="27" t="str">
        <f t="shared" si="15"/>
        <v xml:space="preserve">Lesław | Ładniak | Dr inż. |  ( 05112 ) </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s="7" customFormat="1">
      <c r="A53" s="47" t="s">
        <v>303</v>
      </c>
      <c r="B53" s="23" t="s">
        <v>30</v>
      </c>
      <c r="C53" s="41" t="s">
        <v>362</v>
      </c>
      <c r="D53" s="23" t="s">
        <v>124</v>
      </c>
      <c r="E53" s="23" t="s">
        <v>125</v>
      </c>
      <c r="F53" s="29" t="str">
        <f t="shared" si="13"/>
        <v>Łowkis Bożena Dr hab. inż.</v>
      </c>
      <c r="G53" s="41" t="str">
        <f t="shared" si="2"/>
        <v>Bożena</v>
      </c>
      <c r="H53" s="30"/>
      <c r="I53" s="41" t="str">
        <f t="shared" si="3"/>
        <v>Łowkis</v>
      </c>
      <c r="J53" s="95" t="s">
        <v>363</v>
      </c>
      <c r="K53" s="31" t="s">
        <v>252</v>
      </c>
      <c r="L53" s="23" t="str">
        <f t="shared" si="14"/>
        <v>Łowkis Bożena Dr hab. inż.</v>
      </c>
      <c r="M53" s="27" t="str">
        <f t="shared" si="15"/>
        <v xml:space="preserve">Bożena | Łowkis | Dr hab. inż. |  ( 05114 ) </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s="6" customFormat="1">
      <c r="A54" s="47" t="s">
        <v>304</v>
      </c>
      <c r="B54" s="23" t="s">
        <v>33</v>
      </c>
      <c r="C54" s="41" t="s">
        <v>34</v>
      </c>
      <c r="D54" s="23" t="s">
        <v>61</v>
      </c>
      <c r="E54" s="23" t="s">
        <v>127</v>
      </c>
      <c r="F54" s="29" t="str">
        <f t="shared" si="13"/>
        <v>Łukomski Robert Dr inż.</v>
      </c>
      <c r="G54" s="41" t="str">
        <f t="shared" si="2"/>
        <v>Robert</v>
      </c>
      <c r="H54" s="30" t="s">
        <v>35</v>
      </c>
      <c r="I54" s="41" t="str">
        <f t="shared" si="3"/>
        <v>Łukomski</v>
      </c>
      <c r="J54" s="62" t="s">
        <v>367</v>
      </c>
      <c r="K54" s="31" t="s">
        <v>255</v>
      </c>
      <c r="L54" s="23" t="str">
        <f t="shared" si="14"/>
        <v>Łukomski Robert Dr inż.</v>
      </c>
      <c r="M54" s="27" t="str">
        <f t="shared" si="15"/>
        <v xml:space="preserve">Robert | Łukomski | Dr inż. |  ( 05216 ) </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s="7" customFormat="1">
      <c r="A55" s="47" t="s">
        <v>305</v>
      </c>
      <c r="B55" s="23" t="s">
        <v>30</v>
      </c>
      <c r="C55" s="41" t="s">
        <v>362</v>
      </c>
      <c r="D55" s="23" t="s">
        <v>104</v>
      </c>
      <c r="E55" s="23" t="s">
        <v>128</v>
      </c>
      <c r="F55" s="29" t="str">
        <f t="shared" si="13"/>
        <v>Łukowicz Mirosław Dr hab. inż.</v>
      </c>
      <c r="G55" s="41" t="str">
        <f t="shared" si="2"/>
        <v>Mirosław</v>
      </c>
      <c r="H55" s="30"/>
      <c r="I55" s="41" t="str">
        <f t="shared" si="3"/>
        <v>Łukowicz</v>
      </c>
      <c r="J55" s="63" t="s">
        <v>367</v>
      </c>
      <c r="K55" s="31" t="s">
        <v>254</v>
      </c>
      <c r="L55" s="23" t="str">
        <f t="shared" si="14"/>
        <v>Łukowicz Mirosław Dr hab. inż.</v>
      </c>
      <c r="M55" s="27" t="str">
        <f t="shared" si="15"/>
        <v xml:space="preserve">Mirosław | Łukowicz | Dr hab. inż. |  ( 05227 ) </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s="6" customFormat="1">
      <c r="A56" s="47" t="s">
        <v>306</v>
      </c>
      <c r="B56" s="23" t="s">
        <v>33</v>
      </c>
      <c r="C56" s="23" t="s">
        <v>232</v>
      </c>
      <c r="D56" s="23" t="s">
        <v>54</v>
      </c>
      <c r="E56" s="23" t="s">
        <v>129</v>
      </c>
      <c r="F56" s="29" t="str">
        <f t="shared" si="13"/>
        <v>Madej Piotr Dr inż.</v>
      </c>
      <c r="G56" s="41" t="str">
        <f t="shared" si="2"/>
        <v>Piotr</v>
      </c>
      <c r="H56" s="30" t="s">
        <v>35</v>
      </c>
      <c r="I56" s="41" t="str">
        <f t="shared" si="3"/>
        <v>Madej</v>
      </c>
      <c r="J56" s="121" t="s">
        <v>371</v>
      </c>
      <c r="K56" s="31" t="s">
        <v>257</v>
      </c>
      <c r="L56" s="23" t="str">
        <f t="shared" si="14"/>
        <v>Madej Piotr Dr inż.</v>
      </c>
      <c r="M56" s="27" t="str">
        <f t="shared" si="15"/>
        <v xml:space="preserve">Piotr | Madej | Dr inż. |  ( 05328 ) </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s="4" customFormat="1">
      <c r="A57" s="47" t="s">
        <v>307</v>
      </c>
      <c r="B57" s="23" t="s">
        <v>30</v>
      </c>
      <c r="C57" s="41" t="s">
        <v>362</v>
      </c>
      <c r="D57" s="23" t="s">
        <v>45</v>
      </c>
      <c r="E57" s="23" t="s">
        <v>130</v>
      </c>
      <c r="F57" s="29" t="str">
        <f t="shared" si="13"/>
        <v>Makowski Krzysztof Dr hab. inż.</v>
      </c>
      <c r="G57" s="41" t="str">
        <f t="shared" si="2"/>
        <v>Krzysztof</v>
      </c>
      <c r="H57" s="30"/>
      <c r="I57" s="41" t="str">
        <f t="shared" si="3"/>
        <v>Makowski</v>
      </c>
      <c r="J57" s="122" t="s">
        <v>371</v>
      </c>
      <c r="K57" s="31" t="s">
        <v>257</v>
      </c>
      <c r="L57" s="23" t="str">
        <f t="shared" si="14"/>
        <v>Makowski Krzysztof Dr hab. inż.</v>
      </c>
      <c r="M57" s="27" t="str">
        <f t="shared" si="15"/>
        <v xml:space="preserve">Krzysztof | Makowski | Dr hab. inż. |  ( 05329 ) </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s="38" customFormat="1">
      <c r="A58" s="47" t="s">
        <v>308</v>
      </c>
      <c r="B58" s="41" t="s">
        <v>33</v>
      </c>
      <c r="C58" s="41" t="s">
        <v>232</v>
      </c>
      <c r="D58" s="41" t="s">
        <v>58</v>
      </c>
      <c r="E58" s="41" t="s">
        <v>273</v>
      </c>
      <c r="F58" s="44" t="str">
        <f t="shared" ref="F58" si="21">L58</f>
        <v>Michalik Marek Dr inż.</v>
      </c>
      <c r="G58" s="41" t="str">
        <f t="shared" ref="G58" si="22">D58</f>
        <v>Marek</v>
      </c>
      <c r="H58" s="45"/>
      <c r="I58" s="41" t="str">
        <f t="shared" ref="I58" si="23">E58</f>
        <v>Michalik</v>
      </c>
      <c r="J58" s="64" t="s">
        <v>367</v>
      </c>
      <c r="K58" s="46" t="s">
        <v>254</v>
      </c>
      <c r="L58" s="41" t="str">
        <f t="shared" ref="L58" si="24">CONCATENATE(E58," ",D58," ",B58)</f>
        <v>Michalik Marek Dr inż.</v>
      </c>
      <c r="M58" s="42" t="str">
        <f t="shared" ref="M58" si="25">CONCATENATE(D58," | ",E58," | ",B58," | "," ( ",A58, " ) ")</f>
        <v xml:space="preserve">Marek | Michalik | Dr inż. |  ( 05233z ) </v>
      </c>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row>
    <row r="59" spans="1:40" s="5" customFormat="1">
      <c r="A59" s="47" t="s">
        <v>309</v>
      </c>
      <c r="B59" s="23" t="s">
        <v>76</v>
      </c>
      <c r="C59" s="23" t="s">
        <v>232</v>
      </c>
      <c r="D59" s="23" t="s">
        <v>132</v>
      </c>
      <c r="E59" s="23" t="s">
        <v>133</v>
      </c>
      <c r="F59" s="29" t="str">
        <f t="shared" si="13"/>
        <v>Miedziński Bogdan Prof. dr hab. inż.</v>
      </c>
      <c r="G59" s="41" t="str">
        <f t="shared" si="2"/>
        <v>Bogdan</v>
      </c>
      <c r="H59" s="30" t="s">
        <v>84</v>
      </c>
      <c r="I59" s="41" t="str">
        <f t="shared" si="3"/>
        <v>Miedziński</v>
      </c>
      <c r="J59" s="65" t="s">
        <v>367</v>
      </c>
      <c r="K59" s="31" t="s">
        <v>254</v>
      </c>
      <c r="L59" s="23" t="str">
        <f t="shared" si="14"/>
        <v>Miedziński Bogdan Prof. dr hab. inż.</v>
      </c>
      <c r="M59" s="27" t="str">
        <f t="shared" si="15"/>
        <v xml:space="preserve">Bogdan | Miedziński | Prof. dr hab. inż. |  ( 05234z ) </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s="38" customFormat="1">
      <c r="A60" s="47" t="s">
        <v>310</v>
      </c>
      <c r="B60" s="41" t="s">
        <v>33</v>
      </c>
      <c r="C60" s="41" t="s">
        <v>34</v>
      </c>
      <c r="D60" s="41" t="s">
        <v>269</v>
      </c>
      <c r="E60" s="41" t="s">
        <v>270</v>
      </c>
      <c r="F60" s="44" t="str">
        <f t="shared" ref="F60" si="26">L60</f>
        <v>Nalepa Radosław Dr inż.</v>
      </c>
      <c r="G60" s="41" t="str">
        <f t="shared" ref="G60" si="27">D60</f>
        <v>Radosław</v>
      </c>
      <c r="H60" s="45"/>
      <c r="I60" s="41" t="str">
        <f t="shared" ref="I60" si="28">E60</f>
        <v>Nalepa</v>
      </c>
      <c r="J60" s="66" t="s">
        <v>367</v>
      </c>
      <c r="K60" s="46" t="s">
        <v>255</v>
      </c>
      <c r="L60" s="41" t="str">
        <f t="shared" ref="L60" si="29">CONCATENATE(E60," ",D60," ",B60)</f>
        <v>Nalepa Radosław Dr inż.</v>
      </c>
      <c r="M60" s="42" t="str">
        <f t="shared" ref="M60" si="30">CONCATENATE(D60," | ",E60," | ",B60," | "," ( ",A60, " ) ")</f>
        <v xml:space="preserve">Radosław | Nalepa | Dr inż. |  ( 05386 ) </v>
      </c>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row>
    <row r="61" spans="1:40" s="5" customFormat="1">
      <c r="A61" s="47" t="s">
        <v>311</v>
      </c>
      <c r="B61" s="23" t="s">
        <v>76</v>
      </c>
      <c r="C61" s="23" t="s">
        <v>232</v>
      </c>
      <c r="D61" s="23" t="s">
        <v>134</v>
      </c>
      <c r="E61" s="23" t="s">
        <v>135</v>
      </c>
      <c r="F61" s="29" t="str">
        <f t="shared" si="13"/>
        <v>Nawrocki Zdzisław Prof. dr hab. inż.</v>
      </c>
      <c r="G61" s="41" t="str">
        <f t="shared" ref="G61:G105" si="31">D61</f>
        <v>Zdzisław</v>
      </c>
      <c r="H61" s="30" t="s">
        <v>111</v>
      </c>
      <c r="I61" s="41" t="str">
        <f t="shared" ref="I61:I105" si="32">E61</f>
        <v>Nawrocki</v>
      </c>
      <c r="J61" s="123" t="s">
        <v>371</v>
      </c>
      <c r="K61" s="31" t="s">
        <v>257</v>
      </c>
      <c r="L61" s="23" t="str">
        <f t="shared" si="14"/>
        <v>Nawrocki Zdzisław Prof. dr hab. inż.</v>
      </c>
      <c r="M61" s="27" t="str">
        <f t="shared" si="15"/>
        <v xml:space="preserve">Zdzisław | Nawrocki | Prof. dr hab. inż. |  ( 05332z ) </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s="7" customFormat="1">
      <c r="A62" s="47" t="s">
        <v>312</v>
      </c>
      <c r="B62" s="23" t="s">
        <v>33</v>
      </c>
      <c r="C62" s="23" t="s">
        <v>34</v>
      </c>
      <c r="D62" s="23" t="s">
        <v>57</v>
      </c>
      <c r="E62" s="23" t="s">
        <v>136</v>
      </c>
      <c r="F62" s="29" t="str">
        <f t="shared" si="13"/>
        <v>Okoń Tomasz Dr inż.</v>
      </c>
      <c r="G62" s="41" t="str">
        <f t="shared" si="31"/>
        <v>Tomasz</v>
      </c>
      <c r="H62" s="30" t="s">
        <v>84</v>
      </c>
      <c r="I62" s="41" t="str">
        <f t="shared" si="32"/>
        <v>Okoń</v>
      </c>
      <c r="J62" s="67" t="s">
        <v>367</v>
      </c>
      <c r="K62" s="31" t="s">
        <v>255</v>
      </c>
      <c r="L62" s="23" t="str">
        <f t="shared" si="14"/>
        <v>Okoń Tomasz Dr inż.</v>
      </c>
      <c r="M62" s="27" t="str">
        <f t="shared" si="15"/>
        <v xml:space="preserve">Tomasz | Okoń | Dr inż. |  ( 05401 ) </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s="5" customFormat="1">
      <c r="A63" s="47" t="s">
        <v>313</v>
      </c>
      <c r="B63" s="23" t="s">
        <v>76</v>
      </c>
      <c r="C63" s="23" t="s">
        <v>357</v>
      </c>
      <c r="D63" s="23" t="s">
        <v>137</v>
      </c>
      <c r="E63" s="23" t="s">
        <v>138</v>
      </c>
      <c r="F63" s="29" t="str">
        <f t="shared" ref="F63:F92" si="33">L63</f>
        <v>Orłowska-Kowalska Teresa Prof. dr hab. inż.</v>
      </c>
      <c r="G63" s="41" t="str">
        <f t="shared" si="31"/>
        <v>Teresa</v>
      </c>
      <c r="H63" s="30" t="s">
        <v>245</v>
      </c>
      <c r="I63" s="41" t="str">
        <f t="shared" si="32"/>
        <v>Orłowska-Kowalska</v>
      </c>
      <c r="J63" s="124" t="s">
        <v>371</v>
      </c>
      <c r="K63" s="31" t="s">
        <v>258</v>
      </c>
      <c r="L63" s="23" t="str">
        <f t="shared" ref="L63:L92" si="34">CONCATENATE(E63," ",D63," ",B63)</f>
        <v>Orłowska-Kowalska Teresa Prof. dr hab. inż.</v>
      </c>
      <c r="M63" s="27" t="str">
        <f t="shared" ref="M63:M92" si="35">CONCATENATE(D63," | ",E63," | ",B63," | "," ( ",A63, " ) ")</f>
        <v xml:space="preserve">Teresa | Orłowska-Kowalska | Prof. dr hab. inż. |  ( 05335 ) </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s="7" customFormat="1">
      <c r="A64" s="47" t="s">
        <v>314</v>
      </c>
      <c r="B64" s="23" t="s">
        <v>30</v>
      </c>
      <c r="C64" s="41" t="s">
        <v>362</v>
      </c>
      <c r="D64" s="23" t="s">
        <v>92</v>
      </c>
      <c r="E64" s="23" t="s">
        <v>139</v>
      </c>
      <c r="F64" s="29" t="str">
        <f t="shared" si="33"/>
        <v>Pawlaczyk Leszek Dr hab. inż.</v>
      </c>
      <c r="G64" s="41" t="str">
        <f t="shared" si="31"/>
        <v>Leszek</v>
      </c>
      <c r="H64" s="30"/>
      <c r="I64" s="41" t="str">
        <f t="shared" si="32"/>
        <v>Pawlaczyk</v>
      </c>
      <c r="J64" s="125" t="s">
        <v>371</v>
      </c>
      <c r="K64" s="31" t="s">
        <v>258</v>
      </c>
      <c r="L64" s="23" t="str">
        <f t="shared" si="34"/>
        <v>Pawlaczyk Leszek Dr hab. inż.</v>
      </c>
      <c r="M64" s="27" t="str">
        <f t="shared" si="35"/>
        <v xml:space="preserve">Leszek | Pawlaczyk | Dr hab. inż. |  ( 05336 ) </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s="7" customFormat="1">
      <c r="A65" s="47" t="s">
        <v>315</v>
      </c>
      <c r="B65" s="23" t="s">
        <v>33</v>
      </c>
      <c r="C65" s="23" t="s">
        <v>34</v>
      </c>
      <c r="D65" s="23" t="s">
        <v>47</v>
      </c>
      <c r="E65" s="23" t="s">
        <v>140</v>
      </c>
      <c r="F65" s="29" t="str">
        <f t="shared" si="33"/>
        <v>Pawlak Marcin Dr inż.</v>
      </c>
      <c r="G65" s="41" t="str">
        <f t="shared" si="31"/>
        <v>Marcin</v>
      </c>
      <c r="H65" s="30" t="s">
        <v>35</v>
      </c>
      <c r="I65" s="41" t="str">
        <f t="shared" si="32"/>
        <v>Pawlak</v>
      </c>
      <c r="J65" s="126" t="s">
        <v>371</v>
      </c>
      <c r="K65" s="31" t="s">
        <v>258</v>
      </c>
      <c r="L65" s="23" t="str">
        <f t="shared" si="34"/>
        <v>Pawlak Marcin Dr inż.</v>
      </c>
      <c r="M65" s="27" t="str">
        <f t="shared" si="35"/>
        <v xml:space="preserve">Marcin | Pawlak | Dr inż. |  ( 05337 ) </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c r="A66" s="47" t="s">
        <v>316</v>
      </c>
      <c r="B66" s="23" t="s">
        <v>33</v>
      </c>
      <c r="C66" s="41" t="s">
        <v>34</v>
      </c>
      <c r="D66" s="23" t="s">
        <v>77</v>
      </c>
      <c r="E66" s="23" t="s">
        <v>141</v>
      </c>
      <c r="F66" s="29" t="str">
        <f t="shared" si="33"/>
        <v>Pelesz Adam Dr inż.</v>
      </c>
      <c r="G66" s="41" t="str">
        <f t="shared" si="31"/>
        <v>Adam</v>
      </c>
      <c r="H66" s="30" t="s">
        <v>131</v>
      </c>
      <c r="I66" s="41" t="str">
        <f t="shared" si="32"/>
        <v>Pelesz</v>
      </c>
      <c r="J66" s="59" t="s">
        <v>363</v>
      </c>
      <c r="K66" s="31" t="s">
        <v>250</v>
      </c>
      <c r="L66" s="23" t="str">
        <f t="shared" si="34"/>
        <v>Pelesz Adam Dr inż.</v>
      </c>
      <c r="M66" s="27" t="str">
        <f t="shared" si="35"/>
        <v xml:space="preserve">Adam | Pelesz | Dr inż. |  ( 05170 ) </v>
      </c>
    </row>
    <row r="67" spans="1:40" s="6" customFormat="1">
      <c r="A67" s="47" t="s">
        <v>317</v>
      </c>
      <c r="B67" s="23" t="s">
        <v>30</v>
      </c>
      <c r="C67" s="41" t="s">
        <v>362</v>
      </c>
      <c r="D67" s="23" t="s">
        <v>45</v>
      </c>
      <c r="E67" s="23" t="s">
        <v>142</v>
      </c>
      <c r="F67" s="29" t="str">
        <f t="shared" si="33"/>
        <v>Pieńkowski Krzysztof Dr hab. inż.</v>
      </c>
      <c r="G67" s="41" t="str">
        <f t="shared" si="31"/>
        <v>Krzysztof</v>
      </c>
      <c r="H67" s="30"/>
      <c r="I67" s="41" t="str">
        <f t="shared" si="32"/>
        <v>Pieńkowski</v>
      </c>
      <c r="J67" s="127" t="s">
        <v>371</v>
      </c>
      <c r="K67" s="31" t="s">
        <v>258</v>
      </c>
      <c r="L67" s="23" t="str">
        <f t="shared" si="34"/>
        <v>Pieńkowski Krzysztof Dr hab. inż.</v>
      </c>
      <c r="M67" s="27" t="str">
        <f t="shared" si="35"/>
        <v xml:space="preserve">Krzysztof | Pieńkowski | Dr hab. inż. |  ( 05339 ) </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s="7" customFormat="1">
      <c r="A68" s="47" t="s">
        <v>318</v>
      </c>
      <c r="B68" s="23" t="s">
        <v>33</v>
      </c>
      <c r="C68" s="23" t="s">
        <v>34</v>
      </c>
      <c r="D68" s="23" t="s">
        <v>54</v>
      </c>
      <c r="E68" s="23" t="s">
        <v>143</v>
      </c>
      <c r="F68" s="29" t="str">
        <f t="shared" si="33"/>
        <v>Pierz Piotr Dr inż.</v>
      </c>
      <c r="G68" s="41" t="str">
        <f t="shared" si="31"/>
        <v>Piotr</v>
      </c>
      <c r="H68" s="30" t="s">
        <v>149</v>
      </c>
      <c r="I68" s="41" t="str">
        <f t="shared" si="32"/>
        <v>Pierz</v>
      </c>
      <c r="J68" s="68" t="s">
        <v>367</v>
      </c>
      <c r="K68" s="31" t="s">
        <v>254</v>
      </c>
      <c r="L68" s="23" t="str">
        <f t="shared" si="34"/>
        <v>Pierz Piotr Dr inż.</v>
      </c>
      <c r="M68" s="27" t="str">
        <f t="shared" si="35"/>
        <v xml:space="preserve">Piotr | Pierz | Dr inż. |  ( 05232 ) </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s="7" customFormat="1">
      <c r="A69" s="47" t="s">
        <v>319</v>
      </c>
      <c r="B69" s="23" t="s">
        <v>33</v>
      </c>
      <c r="C69" s="23" t="s">
        <v>232</v>
      </c>
      <c r="D69" s="23" t="s">
        <v>45</v>
      </c>
      <c r="E69" s="23" t="s">
        <v>144</v>
      </c>
      <c r="F69" s="29" t="str">
        <f t="shared" si="33"/>
        <v>Podlejski Krzysztof Dr inż.</v>
      </c>
      <c r="G69" s="41" t="str">
        <f t="shared" si="31"/>
        <v>Krzysztof</v>
      </c>
      <c r="H69" s="30" t="s">
        <v>246</v>
      </c>
      <c r="I69" s="41" t="str">
        <f t="shared" si="32"/>
        <v>Podlejski</v>
      </c>
      <c r="J69" s="128" t="s">
        <v>371</v>
      </c>
      <c r="K69" s="31" t="s">
        <v>257</v>
      </c>
      <c r="L69" s="23" t="str">
        <f t="shared" si="34"/>
        <v>Podlejski Krzysztof Dr inż.</v>
      </c>
      <c r="M69" s="27" t="str">
        <f>CONCATENATE(D69," | ",E69," | ",B69," | "," ( ",A69, " ) ")</f>
        <v xml:space="preserve">Krzysztof | Podlejski | Dr inż. |  ( 05340 ) </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s="5" customFormat="1">
      <c r="A70" s="47" t="s">
        <v>320</v>
      </c>
      <c r="B70" s="23" t="s">
        <v>76</v>
      </c>
      <c r="C70" s="41" t="s">
        <v>357</v>
      </c>
      <c r="D70" s="23" t="s">
        <v>66</v>
      </c>
      <c r="E70" s="23" t="s">
        <v>145</v>
      </c>
      <c r="F70" s="29" t="str">
        <f t="shared" si="33"/>
        <v>Rebizant Waldemar Prof. dr hab. inż.</v>
      </c>
      <c r="G70" s="41" t="str">
        <f t="shared" si="31"/>
        <v>Waldemar</v>
      </c>
      <c r="H70" s="30" t="s">
        <v>46</v>
      </c>
      <c r="I70" s="41" t="str">
        <f t="shared" si="32"/>
        <v>Rebizant</v>
      </c>
      <c r="J70" s="69" t="s">
        <v>367</v>
      </c>
      <c r="K70" s="31" t="s">
        <v>254</v>
      </c>
      <c r="L70" s="23" t="str">
        <f t="shared" si="34"/>
        <v>Rebizant Waldemar Prof. dr hab. inż.</v>
      </c>
      <c r="M70" s="27" t="str">
        <f>CONCATENATE(D70," | ",E70," | ",B70," | "," ( ",A70, " ) ")</f>
        <v xml:space="preserve">Waldemar | Rebizant | Prof. dr hab. inż. |  ( 05240 ) </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s="39" customFormat="1">
      <c r="A71" s="48">
        <v>52340</v>
      </c>
      <c r="B71" s="41" t="s">
        <v>33</v>
      </c>
      <c r="C71" s="41" t="s">
        <v>34</v>
      </c>
      <c r="D71" s="41" t="s">
        <v>62</v>
      </c>
      <c r="E71" s="41" t="s">
        <v>267</v>
      </c>
      <c r="F71" s="44" t="str">
        <f t="shared" si="33"/>
        <v>Regulski Paweł Dr inż.</v>
      </c>
      <c r="G71" s="41" t="str">
        <f t="shared" ref="G71" si="36">D71</f>
        <v>Paweł</v>
      </c>
      <c r="H71" s="45" t="s">
        <v>77</v>
      </c>
      <c r="I71" s="41" t="str">
        <f t="shared" ref="I71" si="37">E71</f>
        <v>Regulski</v>
      </c>
      <c r="J71" s="70" t="s">
        <v>367</v>
      </c>
      <c r="K71" s="46" t="s">
        <v>254</v>
      </c>
      <c r="L71" s="41" t="str">
        <f t="shared" si="34"/>
        <v>Regulski Paweł Dr inż.</v>
      </c>
      <c r="M71" s="42" t="str">
        <f>CONCATENATE(D71," | ",E71," | ",B71," | "," ( ",A71, " ) ")</f>
        <v xml:space="preserve">Paweł | Regulski | Dr inż. |  ( 52340 ) </v>
      </c>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row>
    <row r="72" spans="1:40" s="6" customFormat="1">
      <c r="A72" s="48" t="s">
        <v>321</v>
      </c>
      <c r="B72" s="23" t="s">
        <v>30</v>
      </c>
      <c r="C72" s="41" t="s">
        <v>362</v>
      </c>
      <c r="D72" s="23" t="s">
        <v>81</v>
      </c>
      <c r="E72" s="23" t="s">
        <v>146</v>
      </c>
      <c r="F72" s="29" t="str">
        <f t="shared" si="33"/>
        <v>Rezmer Jacek Dr hab. inż.</v>
      </c>
      <c r="G72" s="41" t="str">
        <f t="shared" si="31"/>
        <v>Jacek</v>
      </c>
      <c r="H72" s="30" t="s">
        <v>36</v>
      </c>
      <c r="I72" s="41" t="str">
        <f t="shared" si="32"/>
        <v>Rezmer</v>
      </c>
      <c r="J72" s="96" t="s">
        <v>363</v>
      </c>
      <c r="K72" s="31" t="s">
        <v>251</v>
      </c>
      <c r="L72" s="23" t="str">
        <f t="shared" si="34"/>
        <v>Rezmer Jacek Dr hab. inż.</v>
      </c>
      <c r="M72" s="27" t="str">
        <f>CONCATENATE(D72," | ",E72," | ",B72," | "," ( ",A72, " ) ")</f>
        <v xml:space="preserve">Jacek | Rezmer | Dr hab. inż. |  ( 05120 ) </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s="6" customFormat="1">
      <c r="A73" s="47" t="s">
        <v>322</v>
      </c>
      <c r="B73" s="23" t="s">
        <v>33</v>
      </c>
      <c r="C73" s="23" t="s">
        <v>232</v>
      </c>
      <c r="D73" s="23" t="s">
        <v>147</v>
      </c>
      <c r="E73" s="23" t="s">
        <v>148</v>
      </c>
      <c r="F73" s="29" t="str">
        <f t="shared" si="33"/>
        <v>Rojewski Wilhelm Dr inż.</v>
      </c>
      <c r="G73" s="41" t="str">
        <f t="shared" si="31"/>
        <v>Wilhelm</v>
      </c>
      <c r="H73" s="30" t="s">
        <v>75</v>
      </c>
      <c r="I73" s="41" t="str">
        <f t="shared" si="32"/>
        <v>Rojewski</v>
      </c>
      <c r="J73" s="71" t="s">
        <v>367</v>
      </c>
      <c r="K73" s="31" t="s">
        <v>254</v>
      </c>
      <c r="L73" s="23" t="str">
        <f t="shared" si="34"/>
        <v>Rojewski Wilhelm Dr inż.</v>
      </c>
      <c r="M73" s="27" t="str">
        <f t="shared" si="35"/>
        <v xml:space="preserve">Wilhelm | Rojewski | Dr inż. |  ( 05241z ) </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s="7" customFormat="1">
      <c r="A74" s="47" t="s">
        <v>323</v>
      </c>
      <c r="B74" s="23" t="s">
        <v>76</v>
      </c>
      <c r="C74" s="41" t="s">
        <v>357</v>
      </c>
      <c r="D74" s="23" t="s">
        <v>149</v>
      </c>
      <c r="E74" s="23" t="s">
        <v>150</v>
      </c>
      <c r="F74" s="29" t="str">
        <f t="shared" si="33"/>
        <v>Rosołowski Eugeniusz Prof. dr hab. inż.</v>
      </c>
      <c r="G74" s="41" t="str">
        <f t="shared" si="31"/>
        <v>Eugeniusz</v>
      </c>
      <c r="H74" s="30"/>
      <c r="I74" s="41" t="str">
        <f t="shared" si="32"/>
        <v>Rosołowski</v>
      </c>
      <c r="J74" s="72" t="s">
        <v>367</v>
      </c>
      <c r="K74" s="31" t="s">
        <v>254</v>
      </c>
      <c r="L74" s="23" t="str">
        <f t="shared" si="34"/>
        <v>Rosołowski Eugeniusz Prof. dr hab. inż.</v>
      </c>
      <c r="M74" s="27" t="str">
        <f t="shared" si="35"/>
        <v xml:space="preserve">Eugeniusz | Rosołowski | Prof. dr hab. inż. |  ( 05242 ) </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s="5" customFormat="1">
      <c r="A75" s="47" t="s">
        <v>324</v>
      </c>
      <c r="B75" s="23" t="s">
        <v>33</v>
      </c>
      <c r="C75" s="23" t="s">
        <v>34</v>
      </c>
      <c r="D75" s="23" t="s">
        <v>54</v>
      </c>
      <c r="E75" s="23" t="s">
        <v>151</v>
      </c>
      <c r="F75" s="29" t="str">
        <f t="shared" si="33"/>
        <v>Serkies Piotr Dr inż.</v>
      </c>
      <c r="G75" s="41" t="str">
        <f t="shared" si="31"/>
        <v>Piotr</v>
      </c>
      <c r="H75" s="30" t="s">
        <v>247</v>
      </c>
      <c r="I75" s="41" t="str">
        <f t="shared" si="32"/>
        <v>Serkies</v>
      </c>
      <c r="J75" s="129" t="s">
        <v>371</v>
      </c>
      <c r="K75" s="31" t="s">
        <v>258</v>
      </c>
      <c r="L75" s="23" t="str">
        <f t="shared" si="34"/>
        <v>Serkies Piotr Dr inż.</v>
      </c>
      <c r="M75" s="27" t="str">
        <f t="shared" si="35"/>
        <v xml:space="preserve">Piotr | Serkies | Dr inż. |  ( 05383 ) </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s="7" customFormat="1">
      <c r="A76" s="47" t="s">
        <v>325</v>
      </c>
      <c r="B76" s="23" t="s">
        <v>30</v>
      </c>
      <c r="C76" s="41" t="s">
        <v>362</v>
      </c>
      <c r="D76" s="23" t="s">
        <v>57</v>
      </c>
      <c r="E76" s="23" t="s">
        <v>152</v>
      </c>
      <c r="F76" s="29" t="str">
        <f t="shared" si="33"/>
        <v>Sikorski Tomasz Dr hab. inż.</v>
      </c>
      <c r="G76" s="41" t="str">
        <f t="shared" si="31"/>
        <v>Tomasz</v>
      </c>
      <c r="H76" s="30" t="s">
        <v>35</v>
      </c>
      <c r="I76" s="41" t="str">
        <f t="shared" si="32"/>
        <v>Sikorski</v>
      </c>
      <c r="J76" s="97" t="s">
        <v>363</v>
      </c>
      <c r="K76" s="31" t="s">
        <v>251</v>
      </c>
      <c r="L76" s="23" t="str">
        <f t="shared" si="34"/>
        <v>Sikorski Tomasz Dr hab. inż.</v>
      </c>
      <c r="M76" s="27" t="str">
        <f t="shared" si="35"/>
        <v xml:space="preserve">Tomasz | Sikorski | Dr hab. inż. |  ( 05141 ) </v>
      </c>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c r="A77" s="47" t="s">
        <v>326</v>
      </c>
      <c r="B77" s="23" t="s">
        <v>76</v>
      </c>
      <c r="C77" s="41" t="s">
        <v>232</v>
      </c>
      <c r="D77" s="23" t="s">
        <v>126</v>
      </c>
      <c r="E77" s="23" t="s">
        <v>153</v>
      </c>
      <c r="F77" s="29" t="str">
        <f t="shared" si="33"/>
        <v>Sobierajski Marian Prof. dr hab. inż.</v>
      </c>
      <c r="G77" s="41" t="str">
        <f t="shared" si="31"/>
        <v>Marian</v>
      </c>
      <c r="H77" s="30"/>
      <c r="I77" s="41" t="str">
        <f t="shared" si="32"/>
        <v>Sobierajski</v>
      </c>
      <c r="J77" s="73" t="s">
        <v>367</v>
      </c>
      <c r="K77" s="31" t="s">
        <v>255</v>
      </c>
      <c r="L77" s="23" t="str">
        <f t="shared" si="34"/>
        <v>Sobierajski Marian Prof. dr hab. inż.</v>
      </c>
      <c r="M77" s="27" t="str">
        <f t="shared" si="35"/>
        <v xml:space="preserve">Marian | Sobierajski | Prof. dr hab. inż. |  ( 05245 ) </v>
      </c>
    </row>
    <row r="78" spans="1:40" s="5" customFormat="1">
      <c r="A78" s="47" t="s">
        <v>327</v>
      </c>
      <c r="B78" s="23" t="s">
        <v>33</v>
      </c>
      <c r="C78" s="23" t="s">
        <v>34</v>
      </c>
      <c r="D78" s="23" t="s">
        <v>45</v>
      </c>
      <c r="E78" s="23" t="s">
        <v>154</v>
      </c>
      <c r="F78" s="29" t="str">
        <f t="shared" si="33"/>
        <v>Solak Krzysztof Dr inż.</v>
      </c>
      <c r="G78" s="41" t="str">
        <f t="shared" si="31"/>
        <v>Krzysztof</v>
      </c>
      <c r="H78" s="30" t="s">
        <v>81</v>
      </c>
      <c r="I78" s="41" t="str">
        <f t="shared" si="32"/>
        <v>Solak</v>
      </c>
      <c r="J78" s="74" t="s">
        <v>367</v>
      </c>
      <c r="K78" s="31" t="s">
        <v>254</v>
      </c>
      <c r="L78" s="23" t="str">
        <f t="shared" si="34"/>
        <v>Solak Krzysztof Dr inż.</v>
      </c>
      <c r="M78" s="27" t="str">
        <f t="shared" si="35"/>
        <v xml:space="preserve">Krzysztof | Solak | Dr inż. |  ( 05296 ) </v>
      </c>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row>
    <row r="79" spans="1:40" s="5" customFormat="1">
      <c r="A79" s="47" t="s">
        <v>328</v>
      </c>
      <c r="B79" s="23" t="s">
        <v>33</v>
      </c>
      <c r="C79" s="41" t="s">
        <v>34</v>
      </c>
      <c r="D79" s="23" t="s">
        <v>131</v>
      </c>
      <c r="E79" s="23" t="s">
        <v>155</v>
      </c>
      <c r="F79" s="29" t="str">
        <f t="shared" si="33"/>
        <v>Staszewski Łukasz Dr inż.</v>
      </c>
      <c r="G79" s="41" t="str">
        <f t="shared" si="31"/>
        <v>Łukasz</v>
      </c>
      <c r="H79" s="30"/>
      <c r="I79" s="41" t="str">
        <f t="shared" si="32"/>
        <v>Staszewski</v>
      </c>
      <c r="J79" s="75" t="s">
        <v>367</v>
      </c>
      <c r="K79" s="31" t="s">
        <v>254</v>
      </c>
      <c r="L79" s="23" t="str">
        <f t="shared" si="34"/>
        <v>Staszewski Łukasz Dr inż.</v>
      </c>
      <c r="M79" s="27" t="str">
        <f t="shared" si="35"/>
        <v xml:space="preserve">Łukasz | Staszewski | Dr inż. |  ( 05410 ) </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s="7" customFormat="1">
      <c r="A80" s="47" t="s">
        <v>329</v>
      </c>
      <c r="B80" s="23" t="s">
        <v>33</v>
      </c>
      <c r="C80" s="41" t="s">
        <v>362</v>
      </c>
      <c r="D80" s="23" t="s">
        <v>42</v>
      </c>
      <c r="E80" s="23" t="s">
        <v>155</v>
      </c>
      <c r="F80" s="29" t="str">
        <f t="shared" si="33"/>
        <v>Staszewski Janusz Dr inż.</v>
      </c>
      <c r="G80" s="41" t="str">
        <f t="shared" si="31"/>
        <v>Janusz</v>
      </c>
      <c r="H80" s="30" t="s">
        <v>84</v>
      </c>
      <c r="I80" s="41" t="str">
        <f t="shared" si="32"/>
        <v>Staszewski</v>
      </c>
      <c r="J80" s="76" t="s">
        <v>367</v>
      </c>
      <c r="K80" s="31" t="s">
        <v>254</v>
      </c>
      <c r="L80" s="23" t="str">
        <f t="shared" si="34"/>
        <v>Staszewski Janusz Dr inż.</v>
      </c>
      <c r="M80" s="27" t="str">
        <f t="shared" si="35"/>
        <v xml:space="preserve">Janusz | Staszewski | Dr inż. |  ( 05263 ) </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s="7" customFormat="1">
      <c r="A81" s="28" t="s">
        <v>330</v>
      </c>
      <c r="B81" s="23" t="s">
        <v>33</v>
      </c>
      <c r="C81" s="23" t="s">
        <v>260</v>
      </c>
      <c r="D81" s="23" t="s">
        <v>54</v>
      </c>
      <c r="E81" s="23" t="s">
        <v>156</v>
      </c>
      <c r="F81" s="29" t="str">
        <f t="shared" si="33"/>
        <v>Stawski Piotr Dr inż.</v>
      </c>
      <c r="G81" s="41" t="str">
        <f t="shared" si="31"/>
        <v>Piotr</v>
      </c>
      <c r="H81" s="30"/>
      <c r="I81" s="41" t="str">
        <f t="shared" si="32"/>
        <v>Stawski</v>
      </c>
      <c r="J81" s="77" t="s">
        <v>367</v>
      </c>
      <c r="K81" s="31" t="s">
        <v>266</v>
      </c>
      <c r="L81" s="23" t="str">
        <f t="shared" si="34"/>
        <v>Stawski Piotr Dr inż.</v>
      </c>
      <c r="M81" s="27" t="str">
        <f t="shared" si="35"/>
        <v xml:space="preserve">Piotr | Stawski | Dr inż. |  ( 05224z ) </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s="40" customFormat="1">
      <c r="A82" s="43" t="s">
        <v>331</v>
      </c>
      <c r="B82" s="41" t="s">
        <v>33</v>
      </c>
      <c r="C82" s="41" t="s">
        <v>232</v>
      </c>
      <c r="D82" s="41" t="s">
        <v>276</v>
      </c>
      <c r="E82" s="41" t="s">
        <v>275</v>
      </c>
      <c r="F82" s="44" t="str">
        <f t="shared" si="33"/>
        <v>Suseł Mieczysław Dr inż.</v>
      </c>
      <c r="G82" s="41" t="str">
        <f t="shared" si="31"/>
        <v>Mieczysław</v>
      </c>
      <c r="H82" s="45"/>
      <c r="I82" s="41" t="str">
        <f t="shared" si="32"/>
        <v>Suseł</v>
      </c>
      <c r="J82" s="130" t="s">
        <v>371</v>
      </c>
      <c r="K82" s="46"/>
      <c r="L82" s="41" t="str">
        <f t="shared" si="34"/>
        <v>Suseł Mieczysław Dr inż.</v>
      </c>
      <c r="M82" s="42" t="str">
        <f t="shared" si="35"/>
        <v xml:space="preserve">Mieczysław | Suseł | Dr inż. |  ( 05343z ) </v>
      </c>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row>
    <row r="83" spans="1:40" s="7" customFormat="1">
      <c r="A83" s="28" t="s">
        <v>332</v>
      </c>
      <c r="B83" s="23" t="s">
        <v>76</v>
      </c>
      <c r="C83" s="41" t="s">
        <v>357</v>
      </c>
      <c r="D83" s="23" t="s">
        <v>45</v>
      </c>
      <c r="E83" s="23" t="s">
        <v>157</v>
      </c>
      <c r="F83" s="29" t="str">
        <f t="shared" si="33"/>
        <v>Szabat Krzysztof Prof. dr hab. inż.</v>
      </c>
      <c r="G83" s="41" t="str">
        <f t="shared" si="31"/>
        <v>Krzysztof</v>
      </c>
      <c r="H83" s="30"/>
      <c r="I83" s="41" t="str">
        <f t="shared" si="32"/>
        <v>Szabat</v>
      </c>
      <c r="J83" s="131" t="s">
        <v>371</v>
      </c>
      <c r="K83" s="31" t="s">
        <v>258</v>
      </c>
      <c r="L83" s="23" t="str">
        <f t="shared" si="34"/>
        <v>Szabat Krzysztof Prof. dr hab. inż.</v>
      </c>
      <c r="M83" s="27" t="str">
        <f t="shared" si="35"/>
        <v xml:space="preserve">Krzysztof | Szabat | Prof. dr hab. inż. |  ( 05344 ) </v>
      </c>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row>
    <row r="84" spans="1:40" s="7" customFormat="1">
      <c r="A84" s="28" t="s">
        <v>333</v>
      </c>
      <c r="B84" s="23" t="s">
        <v>33</v>
      </c>
      <c r="C84" s="23" t="s">
        <v>232</v>
      </c>
      <c r="D84" s="23" t="s">
        <v>35</v>
      </c>
      <c r="E84" s="23" t="s">
        <v>158</v>
      </c>
      <c r="F84" s="29" t="str">
        <f t="shared" si="33"/>
        <v>Szkółka Stanisław Dr inż.</v>
      </c>
      <c r="G84" s="41" t="str">
        <f t="shared" si="31"/>
        <v>Stanisław</v>
      </c>
      <c r="H84" s="30" t="s">
        <v>46</v>
      </c>
      <c r="I84" s="41" t="str">
        <f t="shared" si="32"/>
        <v>Szkółka</v>
      </c>
      <c r="J84" s="78" t="s">
        <v>367</v>
      </c>
      <c r="K84" s="31" t="s">
        <v>253</v>
      </c>
      <c r="L84" s="23" t="str">
        <f t="shared" si="34"/>
        <v>Szkółka Stanisław Dr inż.</v>
      </c>
      <c r="M84" s="27" t="str">
        <f t="shared" si="35"/>
        <v xml:space="preserve">Stanisław | Szkółka | Dr inż. |  ( 05250z ) </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s="40" customFormat="1">
      <c r="A85" s="43" t="s">
        <v>368</v>
      </c>
      <c r="B85" s="41" t="s">
        <v>366</v>
      </c>
      <c r="C85" s="41" t="s">
        <v>34</v>
      </c>
      <c r="D85" s="41" t="s">
        <v>364</v>
      </c>
      <c r="E85" s="41" t="s">
        <v>365</v>
      </c>
      <c r="F85" s="44" t="str">
        <f t="shared" si="33"/>
        <v xml:space="preserve">Sztafrowski Dariusz Dr </v>
      </c>
      <c r="G85" s="41" t="str">
        <f t="shared" si="31"/>
        <v>Dariusz</v>
      </c>
      <c r="H85" s="45"/>
      <c r="I85" s="41" t="str">
        <f t="shared" si="32"/>
        <v>Sztafrowski</v>
      </c>
      <c r="J85" s="79" t="s">
        <v>367</v>
      </c>
      <c r="K85" s="46" t="s">
        <v>256</v>
      </c>
      <c r="L85" s="41" t="str">
        <f t="shared" si="34"/>
        <v xml:space="preserve">Sztafrowski Dariusz Dr </v>
      </c>
      <c r="M85" s="42" t="str">
        <f t="shared" si="35"/>
        <v xml:space="preserve">Dariusz | Sztafrowski | Dr  |  ( p35812 ) </v>
      </c>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row>
    <row r="86" spans="1:40" s="7" customFormat="1">
      <c r="A86" s="28" t="s">
        <v>334</v>
      </c>
      <c r="B86" s="23" t="s">
        <v>33</v>
      </c>
      <c r="C86" s="23" t="s">
        <v>34</v>
      </c>
      <c r="D86" s="23" t="s">
        <v>58</v>
      </c>
      <c r="E86" s="23" t="s">
        <v>159</v>
      </c>
      <c r="F86" s="29" t="str">
        <f t="shared" si="33"/>
        <v>Szuba Marek Dr inż.</v>
      </c>
      <c r="G86" s="41" t="str">
        <f t="shared" si="31"/>
        <v>Marek</v>
      </c>
      <c r="H86" s="30"/>
      <c r="I86" s="41" t="str">
        <f t="shared" si="32"/>
        <v>Szuba</v>
      </c>
      <c r="J86" s="80" t="s">
        <v>367</v>
      </c>
      <c r="K86" s="31" t="s">
        <v>256</v>
      </c>
      <c r="L86" s="23" t="str">
        <f t="shared" si="34"/>
        <v>Szuba Marek Dr inż.</v>
      </c>
      <c r="M86" s="27" t="str">
        <f t="shared" si="35"/>
        <v xml:space="preserve">Marek | Szuba | Dr inż. |  ( 05251 ) </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s="7" customFormat="1">
      <c r="A87" s="28" t="s">
        <v>335</v>
      </c>
      <c r="B87" s="23" t="s">
        <v>33</v>
      </c>
      <c r="C87" s="41" t="s">
        <v>362</v>
      </c>
      <c r="D87" s="23" t="s">
        <v>114</v>
      </c>
      <c r="E87" s="23" t="s">
        <v>160</v>
      </c>
      <c r="F87" s="29" t="str">
        <f t="shared" si="33"/>
        <v>Szymańda Jarosław Dr inż.</v>
      </c>
      <c r="G87" s="41" t="str">
        <f t="shared" si="31"/>
        <v>Jarosław</v>
      </c>
      <c r="H87" s="30" t="s">
        <v>126</v>
      </c>
      <c r="I87" s="41" t="str">
        <f t="shared" si="32"/>
        <v>Szymańda</v>
      </c>
      <c r="J87" s="98" t="s">
        <v>363</v>
      </c>
      <c r="K87" s="31" t="s">
        <v>251</v>
      </c>
      <c r="L87" s="23" t="str">
        <f t="shared" si="34"/>
        <v>Szymańda Jarosław Dr inż.</v>
      </c>
      <c r="M87" s="27" t="str">
        <f t="shared" si="35"/>
        <v xml:space="preserve">Jarosław | Szymańda | Dr inż. |  ( 05126 ) </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s="7" customFormat="1">
      <c r="A88" s="28" t="s">
        <v>336</v>
      </c>
      <c r="B88" s="23" t="s">
        <v>33</v>
      </c>
      <c r="C88" s="23" t="s">
        <v>34</v>
      </c>
      <c r="D88" s="23" t="s">
        <v>107</v>
      </c>
      <c r="E88" s="23" t="s">
        <v>161</v>
      </c>
      <c r="F88" s="29" t="str">
        <f t="shared" si="33"/>
        <v>Tarchała Grzegorz Dr inż.</v>
      </c>
      <c r="G88" s="41" t="str">
        <f t="shared" si="31"/>
        <v>Grzegorz</v>
      </c>
      <c r="H88" s="30" t="s">
        <v>240</v>
      </c>
      <c r="I88" s="41" t="str">
        <f t="shared" si="32"/>
        <v>Tarchała</v>
      </c>
      <c r="J88" s="132" t="s">
        <v>371</v>
      </c>
      <c r="K88" s="31" t="s">
        <v>258</v>
      </c>
      <c r="L88" s="23" t="str">
        <f t="shared" si="34"/>
        <v>Tarchała Grzegorz Dr inż.</v>
      </c>
      <c r="M88" s="27" t="str">
        <f t="shared" si="35"/>
        <v xml:space="preserve">Grzegorz | Tarchała | Dr inż. |  ( 05385 ) </v>
      </c>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s="7" customFormat="1">
      <c r="A89" s="28" t="s">
        <v>337</v>
      </c>
      <c r="B89" s="23" t="s">
        <v>33</v>
      </c>
      <c r="C89" s="41" t="s">
        <v>34</v>
      </c>
      <c r="D89" s="23" t="s">
        <v>102</v>
      </c>
      <c r="E89" s="23" t="s">
        <v>162</v>
      </c>
      <c r="F89" s="29" t="str">
        <f t="shared" si="33"/>
        <v>Wacławek Zbigniew Dr inż.</v>
      </c>
      <c r="G89" s="41" t="str">
        <f t="shared" si="31"/>
        <v>Zbigniew</v>
      </c>
      <c r="H89" s="30" t="s">
        <v>45</v>
      </c>
      <c r="I89" s="41" t="str">
        <f t="shared" si="32"/>
        <v>Wacławek</v>
      </c>
      <c r="J89" s="60" t="s">
        <v>363</v>
      </c>
      <c r="K89" s="31" t="s">
        <v>251</v>
      </c>
      <c r="L89" s="23" t="str">
        <f t="shared" si="34"/>
        <v>Wacławek Zbigniew Dr inż.</v>
      </c>
      <c r="M89" s="27" t="str">
        <f t="shared" si="35"/>
        <v xml:space="preserve">Zbigniew | Wacławek | Dr inż. |  ( 05129 ) </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s="7" customFormat="1">
      <c r="A90" s="28" t="s">
        <v>338</v>
      </c>
      <c r="B90" s="23" t="s">
        <v>30</v>
      </c>
      <c r="C90" s="41" t="s">
        <v>362</v>
      </c>
      <c r="D90" s="23" t="s">
        <v>45</v>
      </c>
      <c r="E90" s="23" t="s">
        <v>163</v>
      </c>
      <c r="F90" s="29" t="str">
        <f t="shared" si="33"/>
        <v>Wieczorek Krzysztof Dr hab. inż.</v>
      </c>
      <c r="G90" s="41" t="str">
        <f t="shared" si="31"/>
        <v>Krzysztof</v>
      </c>
      <c r="H90" s="30"/>
      <c r="I90" s="41" t="str">
        <f t="shared" si="32"/>
        <v>Wieczorek</v>
      </c>
      <c r="J90" s="99" t="s">
        <v>363</v>
      </c>
      <c r="K90" s="31" t="s">
        <v>250</v>
      </c>
      <c r="L90" s="23" t="str">
        <f t="shared" si="34"/>
        <v>Wieczorek Krzysztof Dr hab. inż.</v>
      </c>
      <c r="M90" s="27" t="str">
        <f t="shared" si="35"/>
        <v xml:space="preserve">Krzysztof | Wieczorek | Dr hab. inż. |  ( 05144 ) </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s="40" customFormat="1">
      <c r="A91" s="43" t="s">
        <v>369</v>
      </c>
      <c r="B91" s="41" t="s">
        <v>33</v>
      </c>
      <c r="C91" s="41" t="s">
        <v>359</v>
      </c>
      <c r="D91" s="41" t="s">
        <v>58</v>
      </c>
      <c r="E91" s="41" t="s">
        <v>370</v>
      </c>
      <c r="F91" s="44" t="str">
        <f t="shared" si="33"/>
        <v>Wąsowski Marek Dr inż.</v>
      </c>
      <c r="G91" s="41" t="str">
        <f t="shared" si="31"/>
        <v>Marek</v>
      </c>
      <c r="H91" s="45"/>
      <c r="I91" s="41" t="str">
        <f t="shared" si="32"/>
        <v>Wąsowski</v>
      </c>
      <c r="J91" s="101" t="s">
        <v>367</v>
      </c>
      <c r="K91" s="46" t="s">
        <v>254</v>
      </c>
      <c r="L91" s="41" t="str">
        <f t="shared" si="34"/>
        <v>Wąsowski Marek Dr inż.</v>
      </c>
      <c r="M91" s="42" t="str">
        <f t="shared" si="35"/>
        <v xml:space="preserve">Marek | Wąsowski | Dr inż. |  ( 05415 ) </v>
      </c>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row>
    <row r="92" spans="1:40" s="5" customFormat="1">
      <c r="A92" s="28" t="s">
        <v>339</v>
      </c>
      <c r="B92" s="23" t="s">
        <v>76</v>
      </c>
      <c r="C92" s="23" t="s">
        <v>232</v>
      </c>
      <c r="D92" s="23" t="s">
        <v>164</v>
      </c>
      <c r="E92" s="23" t="s">
        <v>165</v>
      </c>
      <c r="F92" s="29" t="str">
        <f t="shared" si="33"/>
        <v>Wilczyński Artur Prof. dr hab. inż.</v>
      </c>
      <c r="G92" s="41" t="str">
        <f t="shared" si="31"/>
        <v>Artur</v>
      </c>
      <c r="H92" s="30" t="s">
        <v>84</v>
      </c>
      <c r="I92" s="41" t="str">
        <f t="shared" si="32"/>
        <v>Wilczyński</v>
      </c>
      <c r="J92" s="81" t="s">
        <v>367</v>
      </c>
      <c r="K92" s="31" t="s">
        <v>255</v>
      </c>
      <c r="L92" s="23" t="str">
        <f t="shared" si="34"/>
        <v>Wilczyński Artur Prof. dr hab. inż.</v>
      </c>
      <c r="M92" s="27" t="str">
        <f t="shared" si="35"/>
        <v xml:space="preserve">Artur | Wilczyński | Prof. dr hab. inż. |  ( 05813 ) </v>
      </c>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s="6" customFormat="1">
      <c r="A93" s="28" t="s">
        <v>340</v>
      </c>
      <c r="B93" s="23" t="s">
        <v>76</v>
      </c>
      <c r="C93" s="41" t="s">
        <v>357</v>
      </c>
      <c r="D93" s="23" t="s">
        <v>84</v>
      </c>
      <c r="E93" s="23" t="s">
        <v>166</v>
      </c>
      <c r="F93" s="29" t="str">
        <f t="shared" ref="F93:F105" si="38">L93</f>
        <v>Wilkosz Kazimierz Prof. dr hab. inż.</v>
      </c>
      <c r="G93" s="41" t="str">
        <f t="shared" si="31"/>
        <v>Kazimierz</v>
      </c>
      <c r="H93" s="30" t="s">
        <v>246</v>
      </c>
      <c r="I93" s="41" t="str">
        <f t="shared" si="32"/>
        <v>Wilkosz</v>
      </c>
      <c r="J93" s="82" t="s">
        <v>367</v>
      </c>
      <c r="K93" s="31" t="s">
        <v>255</v>
      </c>
      <c r="L93" s="23" t="str">
        <f t="shared" ref="L93:L105" si="39">CONCATENATE(E93," ",D93," ",B93)</f>
        <v>Wilkosz Kazimierz Prof. dr hab. inż.</v>
      </c>
      <c r="M93" s="27" t="str">
        <f t="shared" ref="M93:M105" si="40">CONCATENATE(D93," | ",E93," | ",B93," | "," ( ",A93, " ) ")</f>
        <v xml:space="preserve">Kazimierz | Wilkosz | Prof. dr hab. inż. |  ( 05255 ) </v>
      </c>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s="4" customFormat="1">
      <c r="A94" s="28" t="s">
        <v>341</v>
      </c>
      <c r="B94" s="23" t="s">
        <v>123</v>
      </c>
      <c r="C94" s="23" t="s">
        <v>262</v>
      </c>
      <c r="D94" s="23" t="s">
        <v>46</v>
      </c>
      <c r="E94" s="23" t="s">
        <v>167</v>
      </c>
      <c r="F94" s="29" t="str">
        <f t="shared" si="38"/>
        <v>Wiszniewski Andrzej Prof. zw. dr hab. inż.</v>
      </c>
      <c r="G94" s="41" t="str">
        <f t="shared" si="31"/>
        <v>Andrzej</v>
      </c>
      <c r="H94" s="30" t="s">
        <v>241</v>
      </c>
      <c r="I94" s="41" t="str">
        <f t="shared" si="32"/>
        <v>Wiszniewski</v>
      </c>
      <c r="J94" s="83" t="s">
        <v>367</v>
      </c>
      <c r="K94" s="31" t="s">
        <v>254</v>
      </c>
      <c r="L94" s="23" t="str">
        <f t="shared" si="39"/>
        <v>Wiszniewski Andrzej Prof. zw. dr hab. inż.</v>
      </c>
      <c r="M94" s="27" t="str">
        <f t="shared" si="40"/>
        <v xml:space="preserve">Andrzej | Wiszniewski | Prof. zw. dr hab. inż. |  ( 05256 ) </v>
      </c>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s="7" customFormat="1">
      <c r="A95" s="28" t="s">
        <v>342</v>
      </c>
      <c r="B95" s="23" t="s">
        <v>33</v>
      </c>
      <c r="C95" s="41" t="s">
        <v>34</v>
      </c>
      <c r="D95" s="23" t="s">
        <v>107</v>
      </c>
      <c r="E95" s="23" t="s">
        <v>168</v>
      </c>
      <c r="F95" s="29" t="str">
        <f t="shared" si="38"/>
        <v>Wiśniewski Grzegorz Dr inż.</v>
      </c>
      <c r="G95" s="41" t="str">
        <f t="shared" si="31"/>
        <v>Grzegorz</v>
      </c>
      <c r="H95" s="30" t="s">
        <v>149</v>
      </c>
      <c r="I95" s="41" t="str">
        <f t="shared" si="32"/>
        <v>Wiśniewski</v>
      </c>
      <c r="J95" s="84" t="s">
        <v>367</v>
      </c>
      <c r="K95" s="31" t="s">
        <v>254</v>
      </c>
      <c r="L95" s="23" t="str">
        <f t="shared" si="39"/>
        <v>Wiśniewski Grzegorz Dr inż.</v>
      </c>
      <c r="M95" s="27" t="str">
        <f t="shared" si="40"/>
        <v xml:space="preserve">Grzegorz | Wiśniewski | Dr inż. |  ( 05214 ) </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s="6" customFormat="1">
      <c r="A96" s="28" t="s">
        <v>343</v>
      </c>
      <c r="B96" s="23" t="s">
        <v>30</v>
      </c>
      <c r="C96" s="23" t="s">
        <v>232</v>
      </c>
      <c r="D96" s="23" t="s">
        <v>169</v>
      </c>
      <c r="E96" s="23" t="s">
        <v>170</v>
      </c>
      <c r="F96" s="29" t="str">
        <f t="shared" si="38"/>
        <v>Wnukowska Bogumiła Dr hab. inż.</v>
      </c>
      <c r="G96" s="41" t="str">
        <f t="shared" si="31"/>
        <v>Bogumiła</v>
      </c>
      <c r="H96" s="30" t="s">
        <v>248</v>
      </c>
      <c r="I96" s="41" t="str">
        <f t="shared" si="32"/>
        <v>Wnukowska</v>
      </c>
      <c r="J96" s="85" t="s">
        <v>367</v>
      </c>
      <c r="K96" s="31" t="s">
        <v>256</v>
      </c>
      <c r="L96" s="23" t="str">
        <f t="shared" si="39"/>
        <v>Wnukowska Bogumiła Dr hab. inż.</v>
      </c>
      <c r="M96" s="27" t="str">
        <f t="shared" si="40"/>
        <v xml:space="preserve">Bogumiła | Wnukowska | Dr hab. inż. |  ( 05258z ) </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s="7" customFormat="1">
      <c r="A97" s="28" t="s">
        <v>344</v>
      </c>
      <c r="B97" s="23" t="s">
        <v>33</v>
      </c>
      <c r="C97" s="23" t="s">
        <v>34</v>
      </c>
      <c r="D97" s="23" t="s">
        <v>47</v>
      </c>
      <c r="E97" s="23" t="s">
        <v>171</v>
      </c>
      <c r="F97" s="29" t="str">
        <f t="shared" si="38"/>
        <v>Wolkiewicz Marcin Dr inż.</v>
      </c>
      <c r="G97" s="41" t="str">
        <f t="shared" si="31"/>
        <v>Marcin</v>
      </c>
      <c r="H97" s="30"/>
      <c r="I97" s="41" t="str">
        <f t="shared" si="32"/>
        <v>Wolkiewicz</v>
      </c>
      <c r="J97" s="133" t="s">
        <v>371</v>
      </c>
      <c r="K97" s="31" t="s">
        <v>258</v>
      </c>
      <c r="L97" s="23" t="str">
        <f t="shared" si="39"/>
        <v>Wolkiewicz Marcin Dr inż.</v>
      </c>
      <c r="M97" s="27" t="str">
        <f t="shared" si="40"/>
        <v xml:space="preserve">Marcin | Wolkiewicz | Dr inż. |  ( 05377 ) </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s="7" customFormat="1">
      <c r="A98" s="28" t="s">
        <v>345</v>
      </c>
      <c r="B98" s="23" t="s">
        <v>33</v>
      </c>
      <c r="C98" s="41" t="s">
        <v>34</v>
      </c>
      <c r="D98" s="23" t="s">
        <v>92</v>
      </c>
      <c r="E98" s="23" t="s">
        <v>172</v>
      </c>
      <c r="F98" s="29" t="str">
        <f t="shared" si="38"/>
        <v>Woźny Leszek Dr inż.</v>
      </c>
      <c r="G98" s="41" t="str">
        <f t="shared" si="31"/>
        <v>Leszek</v>
      </c>
      <c r="H98" s="30" t="s">
        <v>54</v>
      </c>
      <c r="I98" s="41" t="str">
        <f t="shared" si="32"/>
        <v>Woźny</v>
      </c>
      <c r="J98" s="61" t="s">
        <v>363</v>
      </c>
      <c r="K98" s="31" t="s">
        <v>252</v>
      </c>
      <c r="L98" s="23" t="str">
        <f t="shared" si="39"/>
        <v>Woźny Leszek Dr inż.</v>
      </c>
      <c r="M98" s="27" t="str">
        <f t="shared" si="40"/>
        <v xml:space="preserve">Leszek | Woźny | Dr inż. |  ( 05131 ) </v>
      </c>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row>
    <row r="99" spans="1:40" s="40" customFormat="1">
      <c r="A99" s="43" t="s">
        <v>346</v>
      </c>
      <c r="B99" s="41" t="s">
        <v>33</v>
      </c>
      <c r="C99" s="41" t="s">
        <v>34</v>
      </c>
      <c r="D99" s="41" t="s">
        <v>274</v>
      </c>
      <c r="E99" s="41" t="s">
        <v>277</v>
      </c>
      <c r="F99" s="44" t="str">
        <f t="shared" si="38"/>
        <v>Wróbel Karol Dr inż.</v>
      </c>
      <c r="G99" s="41" t="str">
        <f t="shared" si="31"/>
        <v>Karol</v>
      </c>
      <c r="H99" s="45"/>
      <c r="I99" s="41" t="str">
        <f t="shared" si="32"/>
        <v>Wróbel</v>
      </c>
      <c r="J99" s="134" t="s">
        <v>371</v>
      </c>
      <c r="K99" s="46" t="s">
        <v>258</v>
      </c>
      <c r="L99" s="41" t="str">
        <f t="shared" si="39"/>
        <v>Wróbel Karol Dr inż.</v>
      </c>
      <c r="M99" s="42" t="str">
        <f t="shared" si="40"/>
        <v xml:space="preserve">Karol | Wróbel | Dr inż. |  ( 053112 ) </v>
      </c>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row>
    <row r="100" spans="1:40" s="5" customFormat="1">
      <c r="A100" s="28" t="s">
        <v>347</v>
      </c>
      <c r="B100" s="23" t="s">
        <v>76</v>
      </c>
      <c r="C100" s="23" t="s">
        <v>232</v>
      </c>
      <c r="D100" s="23" t="s">
        <v>102</v>
      </c>
      <c r="E100" s="23" t="s">
        <v>173</v>
      </c>
      <c r="F100" s="29" t="str">
        <f t="shared" si="38"/>
        <v>Wróblewski Zbigniew Prof. dr hab. inż.</v>
      </c>
      <c r="G100" s="41" t="str">
        <f t="shared" si="31"/>
        <v>Zbigniew</v>
      </c>
      <c r="H100" s="30" t="s">
        <v>86</v>
      </c>
      <c r="I100" s="41" t="str">
        <f t="shared" si="32"/>
        <v>Wróblewski</v>
      </c>
      <c r="J100" s="86" t="s">
        <v>367</v>
      </c>
      <c r="K100" s="31" t="s">
        <v>256</v>
      </c>
      <c r="L100" s="23" t="str">
        <f t="shared" si="39"/>
        <v>Wróblewski Zbigniew Prof. dr hab. inż.</v>
      </c>
      <c r="M100" s="27" t="str">
        <f t="shared" si="40"/>
        <v xml:space="preserve">Zbigniew | Wróblewski | Prof. dr hab. inż. |  ( 05259z ) </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s="7" customFormat="1">
      <c r="A101" s="28" t="s">
        <v>348</v>
      </c>
      <c r="B101" s="23" t="s">
        <v>33</v>
      </c>
      <c r="C101" s="23" t="s">
        <v>232</v>
      </c>
      <c r="D101" s="23" t="s">
        <v>93</v>
      </c>
      <c r="E101" s="23" t="s">
        <v>174</v>
      </c>
      <c r="F101" s="29" t="str">
        <f t="shared" si="38"/>
        <v>Zacirka Ryszard Dr inż.</v>
      </c>
      <c r="G101" s="41" t="str">
        <f t="shared" si="31"/>
        <v>Ryszard</v>
      </c>
      <c r="H101" s="30" t="s">
        <v>249</v>
      </c>
      <c r="I101" s="41" t="str">
        <f t="shared" si="32"/>
        <v>Zacirka</v>
      </c>
      <c r="J101" s="87" t="s">
        <v>367</v>
      </c>
      <c r="K101" s="31" t="s">
        <v>256</v>
      </c>
      <c r="L101" s="23" t="str">
        <f t="shared" si="39"/>
        <v>Zacirka Ryszard Dr inż.</v>
      </c>
      <c r="M101" s="27" t="str">
        <f t="shared" si="40"/>
        <v xml:space="preserve">Ryszard | Zacirka | Dr inż. |  ( 05260 ) </v>
      </c>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row>
    <row r="102" spans="1:40" s="6" customFormat="1">
      <c r="A102" s="28" t="s">
        <v>349</v>
      </c>
      <c r="B102" s="23" t="s">
        <v>30</v>
      </c>
      <c r="C102" s="23" t="s">
        <v>232</v>
      </c>
      <c r="D102" s="23" t="s">
        <v>86</v>
      </c>
      <c r="E102" s="23" t="s">
        <v>175</v>
      </c>
      <c r="F102" s="29" t="str">
        <f t="shared" si="38"/>
        <v>Zawilak Jan Dr hab. inż.</v>
      </c>
      <c r="G102" s="41" t="str">
        <f t="shared" si="31"/>
        <v>Jan</v>
      </c>
      <c r="H102" s="30"/>
      <c r="I102" s="41" t="str">
        <f t="shared" si="32"/>
        <v>Zawilak</v>
      </c>
      <c r="J102" s="135" t="s">
        <v>371</v>
      </c>
      <c r="K102" s="31" t="s">
        <v>257</v>
      </c>
      <c r="L102" s="23" t="str">
        <f t="shared" si="39"/>
        <v>Zawilak Jan Dr hab. inż.</v>
      </c>
      <c r="M102" s="27" t="str">
        <f t="shared" si="40"/>
        <v xml:space="preserve">Jan | Zawilak | Dr hab. inż. |  ( 05351 ) </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s="6" customFormat="1">
      <c r="A103" s="28" t="s">
        <v>350</v>
      </c>
      <c r="B103" s="28" t="s">
        <v>33</v>
      </c>
      <c r="C103" s="23" t="s">
        <v>34</v>
      </c>
      <c r="D103" s="28" t="s">
        <v>57</v>
      </c>
      <c r="E103" s="28" t="s">
        <v>175</v>
      </c>
      <c r="F103" s="32" t="str">
        <f t="shared" si="38"/>
        <v>Zawilak Tomasz Dr inż.</v>
      </c>
      <c r="G103" s="41" t="str">
        <f t="shared" si="31"/>
        <v>Tomasz</v>
      </c>
      <c r="H103" s="30" t="s">
        <v>81</v>
      </c>
      <c r="I103" s="41" t="str">
        <f t="shared" si="32"/>
        <v>Zawilak</v>
      </c>
      <c r="J103" s="136" t="s">
        <v>371</v>
      </c>
      <c r="K103" s="31" t="s">
        <v>257</v>
      </c>
      <c r="L103" s="23" t="str">
        <f t="shared" si="39"/>
        <v>Zawilak Tomasz Dr inż.</v>
      </c>
      <c r="M103" s="27" t="str">
        <f t="shared" si="40"/>
        <v xml:space="preserve">Tomasz | Zawilak | Dr inż. |  ( 05362 ) </v>
      </c>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s="6" customFormat="1">
      <c r="A104" s="28" t="s">
        <v>351</v>
      </c>
      <c r="B104" s="23" t="s">
        <v>30</v>
      </c>
      <c r="C104" s="41" t="s">
        <v>362</v>
      </c>
      <c r="D104" s="23" t="s">
        <v>86</v>
      </c>
      <c r="E104" s="23" t="s">
        <v>176</v>
      </c>
      <c r="F104" s="29" t="str">
        <f t="shared" si="38"/>
        <v>Ziaja Jan Dr hab. inż.</v>
      </c>
      <c r="G104" s="41" t="str">
        <f t="shared" si="31"/>
        <v>Jan</v>
      </c>
      <c r="H104" s="30" t="s">
        <v>35</v>
      </c>
      <c r="I104" s="41" t="str">
        <f t="shared" si="32"/>
        <v>Ziaja</v>
      </c>
      <c r="J104" s="100" t="s">
        <v>363</v>
      </c>
      <c r="K104" s="31" t="s">
        <v>252</v>
      </c>
      <c r="L104" s="23" t="str">
        <f t="shared" si="39"/>
        <v>Ziaja Jan Dr hab. inż.</v>
      </c>
      <c r="M104" s="27" t="str">
        <f t="shared" si="40"/>
        <v xml:space="preserve">Jan | Ziaja | Dr hab. inż. |  ( 05132 ) </v>
      </c>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s="7" customFormat="1" ht="15.75" thickBot="1">
      <c r="A105" s="28" t="s">
        <v>352</v>
      </c>
      <c r="B105" s="41" t="s">
        <v>30</v>
      </c>
      <c r="C105" s="41" t="s">
        <v>362</v>
      </c>
      <c r="D105" s="23" t="s">
        <v>62</v>
      </c>
      <c r="E105" s="23" t="s">
        <v>177</v>
      </c>
      <c r="F105" s="33" t="str">
        <f t="shared" si="38"/>
        <v>Żyłka Paweł Dr hab. inż.</v>
      </c>
      <c r="G105" s="34" t="str">
        <f t="shared" si="31"/>
        <v>Paweł</v>
      </c>
      <c r="H105" s="34"/>
      <c r="I105" s="34" t="str">
        <f t="shared" si="32"/>
        <v>Żyłka</v>
      </c>
      <c r="J105" s="34" t="s">
        <v>363</v>
      </c>
      <c r="K105" s="35" t="s">
        <v>252</v>
      </c>
      <c r="L105" s="23" t="str">
        <f t="shared" si="39"/>
        <v>Żyłka Paweł Dr hab. inż.</v>
      </c>
      <c r="M105" s="27" t="str">
        <f t="shared" si="40"/>
        <v xml:space="preserve">Paweł | Żyłka | Dr hab. inż. |  ( 05134 ) </v>
      </c>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c r="A106" s="23"/>
      <c r="B106" s="23"/>
      <c r="C106" s="23"/>
      <c r="D106" s="23"/>
      <c r="E106" s="23"/>
      <c r="F106" s="23">
        <v>1</v>
      </c>
      <c r="G106" s="23">
        <v>2</v>
      </c>
      <c r="H106" s="23">
        <v>3</v>
      </c>
      <c r="I106" s="23">
        <v>4</v>
      </c>
      <c r="J106" s="23">
        <v>5</v>
      </c>
      <c r="K106" s="23">
        <v>6</v>
      </c>
      <c r="L106" s="23"/>
      <c r="M106" s="23"/>
    </row>
    <row r="107" spans="1:40">
      <c r="F107"/>
      <c r="G107"/>
      <c r="H107"/>
      <c r="I107"/>
    </row>
    <row r="108" spans="1:40">
      <c r="F108"/>
      <c r="G108"/>
      <c r="H108"/>
      <c r="I108"/>
    </row>
    <row r="109" spans="1:40">
      <c r="F109"/>
      <c r="G109"/>
      <c r="H109"/>
      <c r="I109"/>
    </row>
    <row r="110" spans="1:40">
      <c r="F110"/>
      <c r="G110"/>
      <c r="H110"/>
      <c r="I110"/>
    </row>
    <row r="111" spans="1:40">
      <c r="F111"/>
      <c r="G111"/>
      <c r="H111"/>
      <c r="I111"/>
    </row>
    <row r="112" spans="1:40">
      <c r="F112"/>
      <c r="G112"/>
      <c r="H112"/>
      <c r="I112"/>
    </row>
    <row r="113" spans="6:9">
      <c r="F113"/>
      <c r="G113"/>
      <c r="H113"/>
      <c r="I113"/>
    </row>
    <row r="114" spans="6:9">
      <c r="F114"/>
      <c r="G114"/>
      <c r="H114"/>
      <c r="I114"/>
    </row>
  </sheetData>
  <autoFilter ref="A1:L106" xr:uid="{00000000-0009-0000-0000-000001000000}"/>
  <sortState ref="A2:M112">
    <sortCondition ref="I2:I112"/>
    <sortCondition ref="G2:G11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
  <sheetViews>
    <sheetView topLeftCell="A4" workbookViewId="0">
      <selection activeCell="C28" sqref="C28"/>
    </sheetView>
  </sheetViews>
  <sheetFormatPr defaultRowHeight="15"/>
  <cols>
    <col min="1" max="1" width="24.7109375" customWidth="1"/>
    <col min="2" max="2" width="15.42578125" bestFit="1" customWidth="1"/>
    <col min="3" max="3" width="11.85546875" bestFit="1" customWidth="1"/>
    <col min="4" max="6" width="36.28515625" bestFit="1" customWidth="1"/>
    <col min="7" max="7" width="21.85546875" bestFit="1" customWidth="1"/>
    <col min="8" max="8" width="15.42578125" bestFit="1" customWidth="1"/>
  </cols>
  <sheetData>
    <row r="1" spans="1:9" s="20" customFormat="1">
      <c r="A1" s="20" t="s">
        <v>181</v>
      </c>
      <c r="B1" s="20" t="s">
        <v>185</v>
      </c>
      <c r="C1" s="20" t="s">
        <v>183</v>
      </c>
      <c r="D1" s="20" t="str">
        <f t="shared" ref="D1" si="0">E1</f>
        <v>Automatyka i Robotyka_inż._AMU</v>
      </c>
      <c r="E1" s="20" t="str">
        <f t="shared" ref="E1" si="1">CONCATENATE(A1,"_",B1,"_",C1)</f>
        <v>Automatyka i Robotyka_inż._AMU</v>
      </c>
      <c r="F1" s="2" t="str">
        <f t="shared" ref="F1" si="2">E1</f>
        <v>Automatyka i Robotyka_inż._AMU</v>
      </c>
      <c r="G1" s="2" t="str">
        <f t="shared" ref="G1" si="3">A1</f>
        <v>Automatyka i Robotyka</v>
      </c>
      <c r="H1" s="2" t="str">
        <f t="shared" ref="H1:I12" si="4">B1</f>
        <v>inż.</v>
      </c>
      <c r="I1" s="2" t="str">
        <f t="shared" si="4"/>
        <v>AMU</v>
      </c>
    </row>
    <row r="2" spans="1:9">
      <c r="A2" t="s">
        <v>181</v>
      </c>
      <c r="B2" t="s">
        <v>185</v>
      </c>
      <c r="C2" t="s">
        <v>187</v>
      </c>
      <c r="D2" t="str">
        <f t="shared" ref="D2:D12" si="5">E2</f>
        <v>Automatyka i Robotyka_inż._ASE</v>
      </c>
      <c r="E2" t="str">
        <f t="shared" ref="E2:E12" si="6">CONCATENATE(A2,"_",B2,"_",C2)</f>
        <v>Automatyka i Robotyka_inż._ASE</v>
      </c>
      <c r="F2" s="2" t="str">
        <f t="shared" ref="F2:F11" si="7">E2</f>
        <v>Automatyka i Robotyka_inż._ASE</v>
      </c>
      <c r="G2" s="2" t="str">
        <f t="shared" ref="G2:G11" si="8">A2</f>
        <v>Automatyka i Robotyka</v>
      </c>
      <c r="H2" s="2" t="str">
        <f t="shared" ref="H2:H11" si="9">B2</f>
        <v>inż.</v>
      </c>
      <c r="I2" s="2" t="str">
        <f t="shared" si="4"/>
        <v>ASE</v>
      </c>
    </row>
    <row r="3" spans="1:9" s="20" customFormat="1">
      <c r="A3" s="20" t="s">
        <v>180</v>
      </c>
      <c r="B3" s="20" t="s">
        <v>185</v>
      </c>
      <c r="C3" s="20" t="s">
        <v>184</v>
      </c>
      <c r="D3" s="20" t="str">
        <f t="shared" ref="D3" si="10">E3</f>
        <v>Elektrotechnika_inż._EEN</v>
      </c>
      <c r="E3" s="20" t="str">
        <f t="shared" ref="E3" si="11">CONCATENATE(A3,"_",B3,"_",C3)</f>
        <v>Elektrotechnika_inż._EEN</v>
      </c>
      <c r="F3" s="2" t="str">
        <f t="shared" ref="F3" si="12">E3</f>
        <v>Elektrotechnika_inż._EEN</v>
      </c>
      <c r="G3" s="2" t="str">
        <f t="shared" ref="G3" si="13">A3</f>
        <v>Elektrotechnika</v>
      </c>
      <c r="H3" s="2" t="str">
        <f t="shared" ref="H3" si="14">B3</f>
        <v>inż.</v>
      </c>
      <c r="I3" s="2" t="str">
        <f t="shared" si="4"/>
        <v>EEN</v>
      </c>
    </row>
    <row r="4" spans="1:9">
      <c r="A4" t="s">
        <v>180</v>
      </c>
      <c r="B4" t="s">
        <v>185</v>
      </c>
      <c r="C4" s="20" t="s">
        <v>188</v>
      </c>
      <c r="D4" t="str">
        <f t="shared" si="5"/>
        <v>Elektrotechnika_inż._ETP</v>
      </c>
      <c r="E4" t="str">
        <f t="shared" si="6"/>
        <v>Elektrotechnika_inż._ETP</v>
      </c>
      <c r="F4" s="2" t="str">
        <f t="shared" si="7"/>
        <v>Elektrotechnika_inż._ETP</v>
      </c>
      <c r="G4" s="2" t="str">
        <f t="shared" si="8"/>
        <v>Elektrotechnika</v>
      </c>
      <c r="H4" s="2" t="str">
        <f t="shared" si="9"/>
        <v>inż.</v>
      </c>
      <c r="I4" s="2" t="str">
        <f t="shared" si="4"/>
        <v>ETP</v>
      </c>
    </row>
    <row r="5" spans="1:9">
      <c r="A5" t="s">
        <v>182</v>
      </c>
      <c r="B5" t="s">
        <v>185</v>
      </c>
      <c r="D5" t="str">
        <f t="shared" si="5"/>
        <v>Mechatronika_inż._</v>
      </c>
      <c r="E5" t="str">
        <f t="shared" si="6"/>
        <v>Mechatronika_inż._</v>
      </c>
      <c r="F5" s="2" t="str">
        <f t="shared" si="7"/>
        <v>Mechatronika_inż._</v>
      </c>
      <c r="G5" s="2" t="str">
        <f t="shared" si="8"/>
        <v>Mechatronika</v>
      </c>
      <c r="H5" s="2" t="str">
        <f t="shared" si="9"/>
        <v>inż.</v>
      </c>
      <c r="I5" s="2"/>
    </row>
    <row r="6" spans="1:9">
      <c r="A6" t="s">
        <v>181</v>
      </c>
      <c r="B6" t="s">
        <v>186</v>
      </c>
      <c r="C6" t="s">
        <v>183</v>
      </c>
      <c r="D6" t="str">
        <f t="shared" si="5"/>
        <v>Automatyka i Robotyka_mgr_AMU</v>
      </c>
      <c r="E6" t="str">
        <f t="shared" si="6"/>
        <v>Automatyka i Robotyka_mgr_AMU</v>
      </c>
      <c r="F6" s="2" t="str">
        <f t="shared" si="7"/>
        <v>Automatyka i Robotyka_mgr_AMU</v>
      </c>
      <c r="G6" s="2" t="str">
        <f t="shared" si="8"/>
        <v>Automatyka i Robotyka</v>
      </c>
      <c r="H6" s="2" t="str">
        <f t="shared" si="9"/>
        <v>mgr</v>
      </c>
      <c r="I6" s="2" t="str">
        <f t="shared" si="4"/>
        <v>AMU</v>
      </c>
    </row>
    <row r="7" spans="1:9">
      <c r="A7" t="s">
        <v>181</v>
      </c>
      <c r="B7" t="s">
        <v>186</v>
      </c>
      <c r="C7" t="s">
        <v>187</v>
      </c>
      <c r="D7" t="str">
        <f t="shared" si="5"/>
        <v>Automatyka i Robotyka_mgr_ASE</v>
      </c>
      <c r="E7" t="str">
        <f t="shared" si="6"/>
        <v>Automatyka i Robotyka_mgr_ASE</v>
      </c>
      <c r="F7" s="2" t="str">
        <f t="shared" si="7"/>
        <v>Automatyka i Robotyka_mgr_ASE</v>
      </c>
      <c r="G7" s="2" t="str">
        <f t="shared" si="8"/>
        <v>Automatyka i Robotyka</v>
      </c>
      <c r="H7" s="2" t="str">
        <f t="shared" si="9"/>
        <v>mgr</v>
      </c>
      <c r="I7" s="2" t="str">
        <f t="shared" si="4"/>
        <v>ASE</v>
      </c>
    </row>
    <row r="8" spans="1:9">
      <c r="A8" t="s">
        <v>180</v>
      </c>
      <c r="B8" t="s">
        <v>186</v>
      </c>
      <c r="C8" t="s">
        <v>184</v>
      </c>
      <c r="D8" t="str">
        <f t="shared" si="5"/>
        <v>Elektrotechnika_mgr_EEN</v>
      </c>
      <c r="E8" t="str">
        <f t="shared" si="6"/>
        <v>Elektrotechnika_mgr_EEN</v>
      </c>
      <c r="F8" s="2" t="str">
        <f t="shared" si="7"/>
        <v>Elektrotechnika_mgr_EEN</v>
      </c>
      <c r="G8" s="2" t="str">
        <f t="shared" si="8"/>
        <v>Elektrotechnika</v>
      </c>
      <c r="H8" s="2" t="str">
        <f t="shared" si="9"/>
        <v>mgr</v>
      </c>
      <c r="I8" s="2" t="str">
        <f t="shared" si="4"/>
        <v>EEN</v>
      </c>
    </row>
    <row r="9" spans="1:9">
      <c r="A9" t="s">
        <v>180</v>
      </c>
      <c r="B9" t="s">
        <v>186</v>
      </c>
      <c r="C9" t="s">
        <v>188</v>
      </c>
      <c r="D9" t="str">
        <f t="shared" si="5"/>
        <v>Elektrotechnika_mgr_ETP</v>
      </c>
      <c r="E9" t="str">
        <f t="shared" si="6"/>
        <v>Elektrotechnika_mgr_ETP</v>
      </c>
      <c r="F9" s="2" t="str">
        <f t="shared" si="7"/>
        <v>Elektrotechnika_mgr_ETP</v>
      </c>
      <c r="G9" s="2" t="str">
        <f t="shared" si="8"/>
        <v>Elektrotechnika</v>
      </c>
      <c r="H9" s="2" t="str">
        <f t="shared" si="9"/>
        <v>mgr</v>
      </c>
      <c r="I9" s="2" t="str">
        <f t="shared" si="4"/>
        <v>ETP</v>
      </c>
    </row>
    <row r="10" spans="1:9">
      <c r="A10" t="s">
        <v>180</v>
      </c>
      <c r="B10" t="s">
        <v>186</v>
      </c>
      <c r="C10" t="s">
        <v>189</v>
      </c>
      <c r="D10" t="str">
        <f t="shared" si="5"/>
        <v>Elektrotechnika_mgr_CPE</v>
      </c>
      <c r="E10" t="str">
        <f t="shared" si="6"/>
        <v>Elektrotechnika_mgr_CPE</v>
      </c>
      <c r="F10" s="2" t="str">
        <f t="shared" si="7"/>
        <v>Elektrotechnika_mgr_CPE</v>
      </c>
      <c r="G10" s="2" t="str">
        <f t="shared" si="8"/>
        <v>Elektrotechnika</v>
      </c>
      <c r="H10" s="2" t="str">
        <f t="shared" si="9"/>
        <v>mgr</v>
      </c>
      <c r="I10" s="2" t="str">
        <f t="shared" si="4"/>
        <v>CPE</v>
      </c>
    </row>
    <row r="11" spans="1:9">
      <c r="A11" t="s">
        <v>180</v>
      </c>
      <c r="B11" t="s">
        <v>186</v>
      </c>
      <c r="C11" t="s">
        <v>190</v>
      </c>
      <c r="D11" t="str">
        <f t="shared" si="5"/>
        <v>Elektrotechnika_mgr_RES</v>
      </c>
      <c r="E11" t="str">
        <f t="shared" si="6"/>
        <v>Elektrotechnika_mgr_RES</v>
      </c>
      <c r="F11" s="2" t="str">
        <f t="shared" si="7"/>
        <v>Elektrotechnika_mgr_RES</v>
      </c>
      <c r="G11" s="2" t="str">
        <f t="shared" si="8"/>
        <v>Elektrotechnika</v>
      </c>
      <c r="H11" s="2" t="str">
        <f t="shared" si="9"/>
        <v>mgr</v>
      </c>
      <c r="I11" s="2" t="str">
        <f t="shared" si="4"/>
        <v>RES</v>
      </c>
    </row>
    <row r="12" spans="1:9">
      <c r="A12" t="s">
        <v>180</v>
      </c>
      <c r="B12" t="s">
        <v>186</v>
      </c>
      <c r="C12" s="20" t="s">
        <v>229</v>
      </c>
      <c r="D12" t="str">
        <f t="shared" si="5"/>
        <v>Elektrotechnika_mgr_OZE</v>
      </c>
      <c r="E12" t="str">
        <f t="shared" si="6"/>
        <v>Elektrotechnika_mgr_OZE</v>
      </c>
      <c r="F12" s="2" t="str">
        <f t="shared" ref="F12" si="15">E12</f>
        <v>Elektrotechnika_mgr_OZE</v>
      </c>
      <c r="G12" s="2" t="str">
        <f t="shared" ref="G12" si="16">A12</f>
        <v>Elektrotechnika</v>
      </c>
      <c r="H12" s="2" t="str">
        <f t="shared" ref="H12" si="17">B12</f>
        <v>mgr</v>
      </c>
      <c r="I12" s="2" t="str">
        <f t="shared" si="4"/>
        <v>OZE</v>
      </c>
    </row>
    <row r="13" spans="1:9">
      <c r="F13">
        <v>1</v>
      </c>
      <c r="G13">
        <v>2</v>
      </c>
      <c r="H13">
        <v>3</v>
      </c>
      <c r="I13">
        <v>4</v>
      </c>
    </row>
    <row r="16" spans="1:9">
      <c r="A16" t="s">
        <v>216</v>
      </c>
      <c r="B16" t="s">
        <v>263</v>
      </c>
    </row>
    <row r="17" spans="1:2">
      <c r="A17" s="14" t="s">
        <v>230</v>
      </c>
      <c r="B17" t="s">
        <v>221</v>
      </c>
    </row>
    <row r="18" spans="1:2">
      <c r="A18" s="14" t="s">
        <v>231</v>
      </c>
      <c r="B18" t="s">
        <v>222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Tematy</vt:lpstr>
      <vt:lpstr>Prowadzacy</vt:lpstr>
      <vt:lpstr>studia</vt:lpstr>
      <vt:lpstr>Arkusz1</vt:lpstr>
      <vt:lpstr>forma</vt:lpstr>
      <vt:lpstr>kierunki</vt:lpstr>
      <vt:lpstr>Pracownicy</vt:lpstr>
      <vt:lpstr>studia!robert</vt:lpstr>
      <vt:lpstr>taknie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dc:creator>
  <cp:lastModifiedBy>adam</cp:lastModifiedBy>
  <cp:lastPrinted>2014-12-18T12:28:24Z</cp:lastPrinted>
  <dcterms:created xsi:type="dcterms:W3CDTF">2014-12-07T15:26:17Z</dcterms:created>
  <dcterms:modified xsi:type="dcterms:W3CDTF">2021-03-01T09:25:33Z</dcterms:modified>
</cp:coreProperties>
</file>